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taheri\Desktop\"/>
    </mc:Choice>
  </mc:AlternateContent>
  <xr:revisionPtr revIDLastSave="0" documentId="13_ncr:1_{6ABAEAF4-0657-456E-B276-AA89007EBA70}" xr6:coauthVersionLast="47" xr6:coauthVersionMax="47" xr10:uidLastSave="{00000000-0000-0000-0000-000000000000}"/>
  <bookViews>
    <workbookView xWindow="-120" yWindow="-120" windowWidth="29040" windowHeight="15720" tabRatio="900" firstSheet="4" activeTab="11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سود اوراق بهادار" sheetId="17" r:id="rId16"/>
    <sheet name="سود سپرده بانکی" sheetId="18" r:id="rId17"/>
    <sheet name="درآمد ناشی از فروش" sheetId="19" r:id="rId18"/>
    <sheet name="درآمد ناشی از تغییر قیمت اوراق" sheetId="21" r:id="rId19"/>
  </sheets>
  <definedNames>
    <definedName name="_xlnm.Print_Area" localSheetId="4">اوراق!$A$1:$AL$18</definedName>
    <definedName name="_xlnm.Print_Area" localSheetId="2">'اوراق مشتقه'!$A$1:$AV$15</definedName>
    <definedName name="_xlnm.Print_Area" localSheetId="5">'تعدیل قیمت'!$A$1:$N$12</definedName>
    <definedName name="_xlnm.Print_Area" localSheetId="7">درآمد!$A$1:$K$11</definedName>
    <definedName name="_xlnm.Print_Area" localSheetId="12">'درآمد سپرده بانکی'!$A$1:$F$28</definedName>
    <definedName name="_xlnm.Print_Area" localSheetId="10">'درآمد سرمایه گذاری در اوراق به'!$A$1:$R$18</definedName>
    <definedName name="_xlnm.Print_Area" localSheetId="8">'درآمد سرمایه گذاری در سهام'!$A$1:$W$10</definedName>
    <definedName name="_xlnm.Print_Area" localSheetId="9">'درآمد سرمایه گذاری در صندوق'!$A$1:$S$14</definedName>
    <definedName name="_xlnm.Print_Area" localSheetId="14">'درآمد سود سهام'!$A$1:$T$8</definedName>
    <definedName name="_xlnm.Print_Area" localSheetId="18">'درآمد ناشی از تغییر قیمت اوراق'!$A$1:$S$19</definedName>
    <definedName name="_xlnm.Print_Area" localSheetId="17">'درآمد ناشی از فروش'!$A$1:$R$16</definedName>
    <definedName name="_xlnm.Print_Area" localSheetId="13">'سایر درآمدها'!$A$1:$G$10</definedName>
    <definedName name="_xlnm.Print_Area" localSheetId="6">سپرده!$A$1:$L$30</definedName>
    <definedName name="_xlnm.Print_Area" localSheetId="1">سهام!$A$1:$AB$10</definedName>
    <definedName name="_xlnm.Print_Area" localSheetId="15">'سود اوراق بهادار'!$A$1:$Q$13</definedName>
    <definedName name="_xlnm.Print_Area" localSheetId="16">'سود سپرده بانکی'!$A$1:$N$28</definedName>
    <definedName name="_xlnm.Print_Area" localSheetId="0">'صورت وضعیت'!$A$1:$C$13</definedName>
    <definedName name="_xlnm.Print_Area" localSheetId="11">'مبالغ تخصیصی اوراق'!$A$1:$P$8</definedName>
    <definedName name="_xlnm.Print_Area" localSheetId="3">'واحدهای صندوق'!$A$1:$AB$14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8" l="1"/>
  <c r="F10" i="14"/>
  <c r="D10" i="14"/>
  <c r="F10" i="8"/>
  <c r="F11" i="8" s="1"/>
  <c r="F9" i="8"/>
  <c r="F8" i="8"/>
  <c r="F7" i="8"/>
  <c r="F6" i="8"/>
  <c r="T10" i="9"/>
  <c r="T9" i="9"/>
  <c r="T8" i="9"/>
  <c r="P10" i="9"/>
  <c r="R10" i="9"/>
  <c r="I10" i="9"/>
  <c r="I9" i="9"/>
  <c r="I8" i="9"/>
  <c r="E10" i="9"/>
  <c r="G10" i="9"/>
  <c r="K14" i="10"/>
  <c r="P9" i="10"/>
  <c r="P10" i="10"/>
  <c r="P11" i="10"/>
  <c r="P12" i="10"/>
  <c r="P13" i="10"/>
  <c r="P8" i="10"/>
  <c r="M14" i="10"/>
  <c r="E14" i="10"/>
  <c r="G14" i="10"/>
  <c r="G9" i="10"/>
  <c r="G10" i="10"/>
  <c r="G11" i="10"/>
  <c r="G12" i="10"/>
  <c r="G13" i="10"/>
  <c r="G8" i="10"/>
  <c r="C14" i="10"/>
  <c r="K18" i="11"/>
  <c r="C18" i="11"/>
  <c r="Q16" i="11"/>
  <c r="Q17" i="11"/>
  <c r="Q8" i="11"/>
  <c r="Q9" i="11"/>
  <c r="Q10" i="11"/>
  <c r="Q11" i="11"/>
  <c r="Q12" i="11"/>
  <c r="Q13" i="11"/>
  <c r="Q14" i="11"/>
  <c r="Q15" i="11"/>
  <c r="Q7" i="11"/>
  <c r="I8" i="11"/>
  <c r="I9" i="11"/>
  <c r="I10" i="11"/>
  <c r="I11" i="11"/>
  <c r="I12" i="11"/>
  <c r="I13" i="11"/>
  <c r="I14" i="11"/>
  <c r="I15" i="11"/>
  <c r="I16" i="11"/>
  <c r="I17" i="11"/>
  <c r="I7" i="11"/>
  <c r="O18" i="11"/>
  <c r="G18" i="11"/>
  <c r="E18" i="11"/>
  <c r="M18" i="11"/>
  <c r="Q8" i="19"/>
  <c r="Q12" i="19"/>
  <c r="Q15" i="19" s="1"/>
  <c r="Q13" i="19"/>
  <c r="Q14" i="19"/>
  <c r="Q7" i="19"/>
  <c r="O15" i="19"/>
  <c r="M15" i="19"/>
  <c r="K15" i="19"/>
  <c r="G15" i="19"/>
  <c r="E15" i="19"/>
  <c r="C15" i="19"/>
  <c r="I12" i="19"/>
  <c r="I13" i="19"/>
  <c r="I11" i="19"/>
  <c r="I9" i="19"/>
  <c r="I15" i="19" s="1"/>
  <c r="I10" i="19"/>
  <c r="I7" i="19"/>
  <c r="K30" i="7"/>
  <c r="C30" i="7"/>
  <c r="E30" i="7"/>
  <c r="G30" i="7"/>
  <c r="I30" i="7"/>
  <c r="I23" i="7"/>
  <c r="I24" i="7"/>
  <c r="I25" i="7"/>
  <c r="I26" i="7"/>
  <c r="I27" i="7"/>
  <c r="I28" i="7"/>
  <c r="I29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7" i="7"/>
  <c r="K12" i="6"/>
  <c r="AL18" i="5"/>
  <c r="AJ18" i="5"/>
  <c r="AH18" i="5"/>
  <c r="AB18" i="5"/>
  <c r="AD16" i="5"/>
  <c r="AD15" i="5"/>
  <c r="AD13" i="5"/>
  <c r="AD11" i="5"/>
  <c r="AD10" i="5"/>
  <c r="AD9" i="5"/>
  <c r="AD8" i="5"/>
  <c r="Z18" i="5"/>
  <c r="X18" i="5"/>
  <c r="V18" i="5"/>
  <c r="T18" i="5"/>
  <c r="R18" i="5"/>
  <c r="P18" i="5"/>
  <c r="Y10" i="2"/>
  <c r="W10" i="2"/>
  <c r="Q10" i="2"/>
  <c r="O10" i="2"/>
  <c r="M10" i="2"/>
  <c r="K10" i="2"/>
  <c r="I10" i="2"/>
  <c r="G10" i="2"/>
  <c r="E10" i="2"/>
  <c r="S9" i="4"/>
  <c r="S14" i="4" s="1"/>
  <c r="AA14" i="4"/>
  <c r="Y14" i="4"/>
  <c r="W14" i="4"/>
  <c r="Q14" i="4"/>
  <c r="O14" i="4"/>
  <c r="M14" i="4"/>
  <c r="K14" i="4"/>
  <c r="S13" i="4"/>
  <c r="S10" i="4"/>
  <c r="I14" i="4"/>
  <c r="G14" i="4"/>
  <c r="D14" i="4"/>
  <c r="C28" i="13"/>
  <c r="E28" i="13"/>
  <c r="Q13" i="17"/>
  <c r="Q8" i="17"/>
  <c r="Q9" i="17"/>
  <c r="Q10" i="17"/>
  <c r="Q11" i="17"/>
  <c r="Q12" i="17"/>
  <c r="Q7" i="17"/>
  <c r="M13" i="17"/>
  <c r="K13" i="17"/>
  <c r="K8" i="17"/>
  <c r="K9" i="17"/>
  <c r="K10" i="17"/>
  <c r="K11" i="17"/>
  <c r="K12" i="17"/>
  <c r="K7" i="17"/>
  <c r="G13" i="17"/>
  <c r="Q19" i="21"/>
  <c r="O19" i="21"/>
  <c r="M19" i="21"/>
  <c r="K19" i="21"/>
  <c r="G19" i="21"/>
  <c r="E19" i="21"/>
  <c r="C19" i="21"/>
  <c r="Q8" i="21"/>
  <c r="Q9" i="21"/>
  <c r="Q7" i="21"/>
  <c r="Q11" i="21"/>
  <c r="Q12" i="21"/>
  <c r="Q13" i="21"/>
  <c r="Q14" i="21"/>
  <c r="Q15" i="21"/>
  <c r="Q16" i="21"/>
  <c r="Q17" i="21"/>
  <c r="Q18" i="21"/>
  <c r="Q10" i="21"/>
  <c r="I11" i="21"/>
  <c r="I12" i="21"/>
  <c r="I13" i="21"/>
  <c r="I14" i="21"/>
  <c r="I15" i="21"/>
  <c r="I16" i="21"/>
  <c r="I19" i="21" s="1"/>
  <c r="I17" i="21"/>
  <c r="I18" i="21"/>
  <c r="I10" i="21"/>
  <c r="I8" i="21"/>
  <c r="I9" i="21"/>
  <c r="I7" i="21"/>
  <c r="M28" i="18"/>
  <c r="K28" i="18"/>
  <c r="M20" i="18"/>
  <c r="M21" i="18"/>
  <c r="M22" i="18"/>
  <c r="M23" i="18"/>
  <c r="M24" i="18"/>
  <c r="M25" i="18"/>
  <c r="M26" i="18"/>
  <c r="M27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7" i="18"/>
  <c r="G8" i="18"/>
  <c r="G28" i="18" s="1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7" i="18"/>
  <c r="E28" i="18"/>
  <c r="I28" i="18"/>
  <c r="C28" i="18"/>
  <c r="P14" i="10" l="1"/>
  <c r="Q18" i="11"/>
  <c r="I18" i="11"/>
  <c r="AD18" i="5"/>
</calcChain>
</file>

<file path=xl/sharedStrings.xml><?xml version="1.0" encoding="utf-8"?>
<sst xmlns="http://schemas.openxmlformats.org/spreadsheetml/2006/main" count="522" uniqueCount="204">
  <si>
    <t>صندوق سرمایه‌گذاری در اوراق بهادار با درآمد ثابت قلک سورنا</t>
  </si>
  <si>
    <t>صورت وضعیت پرتفوی</t>
  </si>
  <si>
    <t>تغییرات طی دوره</t>
  </si>
  <si>
    <t>1404/03/31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</si>
  <si>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</si>
  <si>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</si>
  <si>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</si>
  <si>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</si>
  <si>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</si>
  <si>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</si>
  <si>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</si>
  <si>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</si>
  <si>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</si>
  <si>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پویا</t>
  </si>
  <si>
    <t>جمع</t>
  </si>
  <si>
    <t>نام سهام</t>
  </si>
  <si>
    <t>تعداد اوراق تبعی</t>
  </si>
  <si>
    <t>قیمت اعمال</t>
  </si>
  <si>
    <t>تاریخ اعمال</t>
  </si>
  <si>
    <t>نرخ سود موثر</t>
  </si>
  <si>
    <t>نوع اختیار</t>
  </si>
  <si>
    <t>نوع موقعیت</t>
  </si>
  <si>
    <t>استراتژی ماخوذه</t>
  </si>
  <si>
    <t>تعداد اوراق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</si>
  <si>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</si>
  <si>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</si>
  <si>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</si>
  <si>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</si>
  <si>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</si>
  <si>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</si>
  <si>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</si>
  <si>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</si>
  <si>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</si>
  <si>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</si>
  <si>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</si>
  <si>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خزانه-م11بودجه02-050720</t>
  </si>
  <si>
    <t>بله</t>
  </si>
  <si>
    <t>1402/12/29</t>
  </si>
  <si>
    <t>1405/07/20</t>
  </si>
  <si>
    <t>اسناد خزانه-م13بودجه02-051021</t>
  </si>
  <si>
    <t>1405/10/21</t>
  </si>
  <si>
    <t>اسنادخزانه-م1بودجه02-050325</t>
  </si>
  <si>
    <t>1402/06/19</t>
  </si>
  <si>
    <t>1405/03/25</t>
  </si>
  <si>
    <t>اسنادخزانه-م3بودجه02-050818</t>
  </si>
  <si>
    <t>1402/08/15</t>
  </si>
  <si>
    <t>1405/08/18</t>
  </si>
  <si>
    <t>صکوک اجاره وکغدیر707-بدون ضامن</t>
  </si>
  <si>
    <t>1403/07/14</t>
  </si>
  <si>
    <t>1407/07/14</t>
  </si>
  <si>
    <t>مرابحه عام دولت112-ش.خ 040408</t>
  </si>
  <si>
    <t>1401/06/08</t>
  </si>
  <si>
    <t>1404/04/07</t>
  </si>
  <si>
    <t>مرابحه عام دولت143-ش.خ041009</t>
  </si>
  <si>
    <t>1402/08/09</t>
  </si>
  <si>
    <t>1404/10/08</t>
  </si>
  <si>
    <t>مرابحه عام دولت201-ش.خ060430</t>
  </si>
  <si>
    <t>1403/11/30</t>
  </si>
  <si>
    <t>1406/04/30</t>
  </si>
  <si>
    <t>مرابحه عام دولت202-ش.خ060530</t>
  </si>
  <si>
    <t>1406/05/30</t>
  </si>
  <si>
    <t>صکوک مرابحه بترانس710-3ماهه23%</t>
  </si>
  <si>
    <t>1403/10/24</t>
  </si>
  <si>
    <t>1407/10/24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</si>
  <si>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</si>
  <si>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</si>
  <si>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</si>
  <si>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</si>
  <si>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</si>
  <si>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</si>
  <si>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</si>
  <si>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</si>
  <si>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سپرده های بانکی</t>
  </si>
  <si>
    <t>مبلغ</t>
  </si>
  <si>
    <t>افزایش</t>
  </si>
  <si>
    <t>کاهش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</si>
  <si>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</si>
  <si>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</si>
  <si>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</si>
  <si>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</si>
  <si>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</si>
  <si>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</si>
  <si>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</si>
  <si>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</si>
  <si>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</si>
  <si>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</si>
  <si>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</si>
  <si>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</si>
  <si>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</si>
  <si>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</si>
  <si>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</si>
  <si>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</si>
  <si>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</si>
  <si>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</si>
  <si>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عنوان</t>
  </si>
  <si>
    <t>درآمد سود اوراق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</si>
  <si>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</si>
  <si>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</si>
  <si>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</si>
  <si>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</si>
  <si>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</si>
  <si>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</si>
  <si>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</si>
  <si>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نام سپرده بانکی</t>
  </si>
  <si>
    <t>سود سپرده بانکی و گواهی سپرده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</si>
  <si>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</si>
  <si>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</si>
  <si>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</si>
  <si>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</si>
  <si>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</si>
  <si>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</si>
  <si>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</si>
  <si>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</si>
  <si>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</si>
  <si>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سود اوراق بهادار با درآمد ثابت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</si>
  <si>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</si>
  <si>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</si>
  <si>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</si>
  <si>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</si>
  <si>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</si>
  <si>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</si>
  <si>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</si>
  <si>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</si>
  <si>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</si>
  <si>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</si>
  <si>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نگهداری تا سررسید</t>
  </si>
  <si>
    <t>برای ماه منتهی به 1404/04/31</t>
  </si>
  <si>
    <t>سود سپرده بانک خاورمیانه شعبه آفتاب 100210810707076447</t>
  </si>
  <si>
    <t>سود سپرده بانک خاورمیانه شعبه نوبخت - 1002-10-810-707076472</t>
  </si>
  <si>
    <t xml:space="preserve"> سپرده بانک ملت شعبه گلشهر 2870532353</t>
  </si>
  <si>
    <t>سپرده بانک گردشگری شعبه نیاوران 14633317666293</t>
  </si>
  <si>
    <t xml:space="preserve"> سپرده بانک ملت شعبه گلشهر 2901219558</t>
  </si>
  <si>
    <t xml:space="preserve"> سپرده بانک پاسارگاد شعبه الوند 209.304.19920059.1 </t>
  </si>
  <si>
    <t xml:space="preserve"> سپرده بانک ملت شعبه گلشهر2926483218</t>
  </si>
  <si>
    <t xml:space="preserve"> سپرده بانک ملت شعبه گلشهر 2926490109</t>
  </si>
  <si>
    <t xml:space="preserve"> سپرده بانک پاسارگاد شعبه الوند شماره حساب 209304199200592</t>
  </si>
  <si>
    <t xml:space="preserve"> سپرده بانک گردشگری شعبه نیاوران 146.333.1766629.4</t>
  </si>
  <si>
    <t xml:space="preserve"> سپرده بانک گردشگری شعبه نیاوران 146.333.1766629.5</t>
  </si>
  <si>
    <t xml:space="preserve"> سپرده بانک ملت شعبه گلشهر  2937096767</t>
  </si>
  <si>
    <t xml:space="preserve"> سپرده بانک ملت شعبه گلشهر  2937098666</t>
  </si>
  <si>
    <t>سپرده بانک پاسارگاد شعبه جهان کودک 2908100199200591</t>
  </si>
  <si>
    <t>سود سپرده بانک پاسارگاد شعبه جهان کودک  290.303.19920059.2</t>
  </si>
  <si>
    <t>سود سپرده بانک گردشگری شعبه نیاوران 14633317666291</t>
  </si>
  <si>
    <t>سود سپرده بانک پاسارگاد شعبه جهان کودک 290303199200593</t>
  </si>
  <si>
    <t>سود سپرده بانک گردشگری146996717666291</t>
  </si>
  <si>
    <t>سود سپرده بانک پاسارگاد شعبه جهان کودک 290303199200594</t>
  </si>
  <si>
    <t>سود سپرده بانک پاسارگاد شعبه جهان کودک 290304199200591</t>
  </si>
  <si>
    <t>سود سپرده بانک گردشگری شعبه نیاوران 14633317666292</t>
  </si>
  <si>
    <t>صندوق س. اهرمی کاریزما</t>
  </si>
  <si>
    <t>صندوق س ثروت پویا</t>
  </si>
  <si>
    <t>صندوق واسطه گری مالی یکم</t>
  </si>
  <si>
    <t>اطلاعات آماری مرتبط با اوراق اختیار فروش تبعی خریداری شده توسط صندوق سرمایه گذاری</t>
  </si>
  <si>
    <t>اطلاعات آماری مرتبط با موقعیت های اخذ شده در اوراق اختیار معامله توسط صندوق سرمایه گذاری</t>
  </si>
  <si>
    <t>اطلاعات آماری مرتبط با قراردادهای آتی توسط صندوق سرمایه گذاری</t>
  </si>
  <si>
    <t>1404/04/31</t>
  </si>
  <si>
    <t>2-1-سرمایه‌گذاری در واحدهای صندوق های سرمایه گذاری</t>
  </si>
  <si>
    <t>صندوق س.بخشی صنایع سورنا2</t>
  </si>
  <si>
    <t>صندوق س صنایع مفید3</t>
  </si>
  <si>
    <t>1- سرمایه گذاری ها</t>
  </si>
  <si>
    <t>1-1-سرمایه گذاری در سهام و حق تقدم سهام</t>
  </si>
  <si>
    <t>1-3-سرمایه‌گذاری در اوراق بهادار با درآمد ثابت یا علی‌الحساب</t>
  </si>
  <si>
    <t>1-4-سرمایه‌گذاری در  سپرده‌ بانکی</t>
  </si>
  <si>
    <t>بانک پاسارگاد شعبه جهان کودک 290304199200591</t>
  </si>
  <si>
    <t>بانک گردشگری شعبه نیاوران14633317666292</t>
  </si>
  <si>
    <t>بانک پاسارگاد شعبه جهان کودک 290303199200594</t>
  </si>
  <si>
    <t>بانک گردشگری شعبه نیاوران 146996717666291</t>
  </si>
  <si>
    <t>بانک پاسارگاد شعبه جهان کودک  290303199200593</t>
  </si>
  <si>
    <t>بانک گردشگری شعبه نیاوران 14633317666291</t>
  </si>
  <si>
    <t>بانک پاسارگاد شعبه جهان کودک290303199200592</t>
  </si>
  <si>
    <t>بانک خاورمیانه شعبه آفتاب 1001-10-810-707076447</t>
  </si>
  <si>
    <t>بانک خاورمیانه شعبه نوبخت 1002-10-810-707076472</t>
  </si>
  <si>
    <t>بانک پاسارگاد شعبه جهان کودک 2908100199200591</t>
  </si>
  <si>
    <t>بانک ملت شعبه گلشهر 2937098666</t>
  </si>
  <si>
    <t>بانک ملت شعبه گلشهر 2937096767</t>
  </si>
  <si>
    <t>بانک گردشگری شعبه نیاوران 146.333.1766629.5</t>
  </si>
  <si>
    <t>بانک گردشگری شعبه نیاوران 146.333.1766629.4</t>
  </si>
  <si>
    <t>بانک ملت شعبه گلشهر 2870307769</t>
  </si>
  <si>
    <t>بانک ملت شعبه گلشهر 2870532353</t>
  </si>
  <si>
    <t>بانک گردشگری شعبه نیاوران 14633317666293</t>
  </si>
  <si>
    <t>بانک ملت شعبه گلشهر  2901219558</t>
  </si>
  <si>
    <t>بانک پاسارگاد شعبه الوند  2098800199200591</t>
  </si>
  <si>
    <t xml:space="preserve">بانک پاسارگاد شعبه الوند  209.304.19920059.1 </t>
  </si>
  <si>
    <t>بانک ملت شعبه گلشهر  2926483218</t>
  </si>
  <si>
    <t>بانک ملت شعبه گلشهر  2926490109</t>
  </si>
  <si>
    <t>بانک پاسارگاد شعبه الوند  209304199200592</t>
  </si>
  <si>
    <t xml:space="preserve">پویا </t>
  </si>
  <si>
    <t xml:space="preserve">صندوق س زیتون </t>
  </si>
  <si>
    <t xml:space="preserve">صندوق س.بخشی صنایع سورنا2 </t>
  </si>
  <si>
    <t xml:space="preserve">مرابحه عام دولت112-ش.خ 040408 </t>
  </si>
  <si>
    <t xml:space="preserve">اسناد خزانه-م13بودجه02-051021 </t>
  </si>
  <si>
    <t xml:space="preserve">اسنادخزانه-م10بودجه02-051112 </t>
  </si>
  <si>
    <t xml:space="preserve">سرمایه گذاری مهر </t>
  </si>
  <si>
    <t>2-2-درآمد حاصل از سرمایه­گذاری در واحدهای صندوق</t>
  </si>
  <si>
    <t>2- درآمد حاصل از سرمایه گذاری ها</t>
  </si>
  <si>
    <t>2-1- درآمد حاصل از سرمایه­گذاری در سهام و حق تقدم سهام</t>
  </si>
  <si>
    <t>2-3-درآمد حاصل از سرمایه­گذاری در اوراق بهادار با درآمد ثابت</t>
  </si>
  <si>
    <t>2-4-درآمد حاصل از سرمایه­گذاری در سپرده بانکی و گواهی سپرده</t>
  </si>
  <si>
    <t>2-3</t>
  </si>
  <si>
    <t>2-4</t>
  </si>
  <si>
    <t>2-5</t>
  </si>
  <si>
    <t>2-5-سایر درآمدها</t>
  </si>
  <si>
    <t>2-3-1مبالغ تخصیص یافته بابت خرید و نگهداری اوراق بهادار با درآمد ثابت (نرخ سود ترجیحی)</t>
  </si>
  <si>
    <t xml:space="preserve"> مرابحه بترانس 710</t>
  </si>
  <si>
    <t>سایر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</si>
</sst>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\(0\)"/>
    <numFmt numFmtId="165" formatCode="0.0%"/>
  </numFmts>
  <fonts count="19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2"/>
      <color rgb="FFFF0000"/>
      <name val="B Nazanin"/>
      <charset val="178"/>
    </font>
    <font>
      <b/>
      <sz val="12"/>
      <color rgb="FF1E90FF"/>
      <name val="B Nazanin"/>
      <charset val="178"/>
    </font>
    <font>
      <sz val="12"/>
      <color rgb="FF000000"/>
      <name val="Arial"/>
      <family val="2"/>
    </font>
    <font>
      <sz val="11"/>
      <color rgb="FF262626"/>
      <name val="IRANSans"/>
    </font>
    <font>
      <sz val="10"/>
      <color rgb="FF333333"/>
      <name val="IRANSans"/>
    </font>
    <font>
      <b/>
      <sz val="12"/>
      <color theme="1"/>
      <name val="B Nazanin"/>
      <charset val="178"/>
    </font>
    <font>
      <b/>
      <sz val="12"/>
      <color rgb="FF0062AC"/>
      <name val="B Titr"/>
      <charset val="178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B Nazanin"/>
      <charset val="178"/>
    </font>
    <font>
      <sz val="12"/>
      <color theme="1"/>
      <name val="B Nazanin"/>
      <charset val="178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4" fontId="4" fillId="0" borderId="4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4" fontId="4" fillId="0" borderId="5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2" xfId="0" applyFont="1" applyBorder="1"/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3" fontId="0" fillId="0" borderId="0" xfId="0" applyNumberFormat="1" applyAlignment="1">
      <alignment horizontal="left"/>
    </xf>
    <xf numFmtId="3" fontId="8" fillId="0" borderId="0" xfId="0" applyNumberFormat="1" applyFont="1" applyAlignment="1">
      <alignment horizontal="left"/>
    </xf>
    <xf numFmtId="3" fontId="9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8" fontId="3" fillId="0" borderId="3" xfId="0" applyNumberFormat="1" applyFont="1" applyBorder="1" applyAlignment="1">
      <alignment horizontal="center" vertical="center" wrapText="1"/>
    </xf>
    <xf numFmtId="38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3" fontId="4" fillId="0" borderId="5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38" fontId="3" fillId="2" borderId="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38" fontId="4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3" fontId="4" fillId="2" borderId="0" xfId="0" applyNumberFormat="1" applyFont="1" applyFill="1" applyAlignment="1">
      <alignment horizontal="center" vertical="center"/>
    </xf>
    <xf numFmtId="38" fontId="4" fillId="2" borderId="0" xfId="0" applyNumberFormat="1" applyFont="1" applyFill="1" applyAlignment="1">
      <alignment horizontal="center" vertical="center"/>
    </xf>
    <xf numFmtId="38" fontId="4" fillId="2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readingOrder="2"/>
    </xf>
    <xf numFmtId="0" fontId="7" fillId="0" borderId="0" xfId="0" applyFont="1" applyAlignment="1">
      <alignment horizontal="left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right" vertical="center"/>
    </xf>
    <xf numFmtId="38" fontId="4" fillId="0" borderId="2" xfId="0" applyNumberFormat="1" applyFont="1" applyBorder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38" fontId="3" fillId="2" borderId="5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3" fontId="3" fillId="0" borderId="5" xfId="0" applyNumberFormat="1" applyFont="1" applyBorder="1" applyAlignment="1">
      <alignment horizontal="center" vertical="center"/>
    </xf>
    <xf numFmtId="38" fontId="3" fillId="0" borderId="5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4" fontId="3" fillId="0" borderId="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38" fontId="4" fillId="0" borderId="4" xfId="0" applyNumberFormat="1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8" fontId="3" fillId="2" borderId="3" xfId="0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38" fontId="4" fillId="2" borderId="4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8" fontId="14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" fontId="4" fillId="2" borderId="0" xfId="0" applyNumberFormat="1" applyFont="1" applyFill="1" applyAlignment="1">
      <alignment horizontal="center"/>
    </xf>
    <xf numFmtId="0" fontId="4" fillId="2" borderId="2" xfId="0" applyFont="1" applyFill="1" applyBorder="1" applyAlignment="1">
      <alignment horizontal="center" vertical="top"/>
    </xf>
    <xf numFmtId="4" fontId="4" fillId="2" borderId="2" xfId="0" applyNumberFormat="1" applyFont="1" applyFill="1" applyBorder="1" applyAlignment="1">
      <alignment horizontal="center" vertical="top"/>
    </xf>
    <xf numFmtId="3" fontId="4" fillId="2" borderId="2" xfId="0" applyNumberFormat="1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4" fontId="4" fillId="2" borderId="0" xfId="0" applyNumberFormat="1" applyFont="1" applyFill="1" applyAlignment="1">
      <alignment horizontal="center" vertical="top"/>
    </xf>
    <xf numFmtId="3" fontId="4" fillId="2" borderId="0" xfId="0" applyNumberFormat="1" applyFont="1" applyFill="1" applyAlignment="1">
      <alignment horizontal="center" vertical="top"/>
    </xf>
    <xf numFmtId="3" fontId="4" fillId="2" borderId="4" xfId="0" applyNumberFormat="1" applyFont="1" applyFill="1" applyBorder="1" applyAlignment="1">
      <alignment horizontal="center" vertical="top"/>
    </xf>
    <xf numFmtId="0" fontId="0" fillId="2" borderId="0" xfId="0" applyFill="1" applyAlignment="1">
      <alignment horizontal="center"/>
    </xf>
    <xf numFmtId="0" fontId="3" fillId="0" borderId="0" xfId="0" applyFont="1" applyAlignment="1">
      <alignment horizontal="right" vertical="center"/>
    </xf>
    <xf numFmtId="4" fontId="5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left"/>
    </xf>
    <xf numFmtId="4" fontId="15" fillId="0" borderId="2" xfId="0" applyNumberFormat="1" applyFont="1" applyBorder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wrapText="1"/>
    </xf>
    <xf numFmtId="3" fontId="17" fillId="0" borderId="0" xfId="0" applyNumberFormat="1" applyFont="1" applyAlignment="1">
      <alignment wrapText="1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3" fontId="16" fillId="0" borderId="0" xfId="0" applyNumberFormat="1" applyFont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/>
    </xf>
    <xf numFmtId="38" fontId="15" fillId="0" borderId="0" xfId="0" applyNumberFormat="1" applyFont="1" applyAlignment="1">
      <alignment horizontal="center" vertical="center"/>
    </xf>
    <xf numFmtId="3" fontId="15" fillId="2" borderId="2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3" fontId="15" fillId="2" borderId="0" xfId="0" applyNumberFormat="1" applyFont="1" applyFill="1" applyAlignment="1">
      <alignment horizontal="center" vertical="center"/>
    </xf>
    <xf numFmtId="38" fontId="15" fillId="2" borderId="0" xfId="0" applyNumberFormat="1" applyFont="1" applyFill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8" fontId="5" fillId="0" borderId="0" xfId="0" applyNumberFormat="1" applyFont="1" applyAlignment="1">
      <alignment horizontal="center" vertical="center"/>
    </xf>
    <xf numFmtId="4" fontId="14" fillId="0" borderId="5" xfId="0" applyNumberFormat="1" applyFont="1" applyBorder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38" fontId="14" fillId="0" borderId="8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10" fontId="4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right" vertical="center" readingOrder="2"/>
    </xf>
    <xf numFmtId="0" fontId="3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3" fontId="4" fillId="2" borderId="0" xfId="0" applyNumberFormat="1" applyFont="1" applyFill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8" fontId="14" fillId="0" borderId="8" xfId="0" applyNumberFormat="1" applyFont="1" applyBorder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Alignment="1">
      <alignment horizontal="right" vertical="center"/>
    </xf>
    <xf numFmtId="0" fontId="3" fillId="2" borderId="3" xfId="0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C13"/>
  <sheetViews>
    <sheetView rightToLeft="1" view="pageBreakPreview" topLeftCell="A3" zoomScaleNormal="100" zoomScaleSheetLayoutView="100" workbookViewId="0">
      <selection activeCell="D8" sqref="D8"/>
    </sheetView>
  </sheetViews>
  <sheetFormatPr defaultRowHeight="12.75" x14ac:dyDescent="0.2"/>
  <cols>
    <col min="1" max="1" width="72.7109375" customWidth="1"/>
    <col min="2" max="2" width="45.42578125" customWidth="1"/>
    <col min="3" max="3" width="53.5703125" customWidth="1"/>
  </cols>
  <sheetData>
    <row r="1" spans="1:3" ht="123.6" customHeight="1" x14ac:dyDescent="0.2">
      <c r="B1" s="146"/>
    </row>
    <row r="2" spans="1:3" ht="123.6" customHeight="1" x14ac:dyDescent="0.2">
      <c r="B2" s="146"/>
    </row>
    <row r="3" spans="1:3" ht="123.6" customHeight="1" x14ac:dyDescent="0.2">
      <c r="B3" s="146"/>
    </row>
    <row r="4" spans="1:3" ht="57.75" customHeight="1" x14ac:dyDescent="0.2">
      <c r="B4" s="146"/>
    </row>
    <row r="5" spans="1:3" ht="50.1" customHeight="1" x14ac:dyDescent="0.2"/>
    <row r="6" spans="1:3" ht="50.1" customHeight="1" x14ac:dyDescent="0.2"/>
    <row r="7" spans="1:3" ht="50.1" customHeight="1" x14ac:dyDescent="0.2">
      <c r="A7" s="145" t="s">
        <v>0</v>
      </c>
      <c r="B7" s="145"/>
      <c r="C7" s="145"/>
    </row>
    <row r="8" spans="1:3" ht="50.1" customHeight="1" x14ac:dyDescent="0.2">
      <c r="A8" s="145" t="s">
        <v>1</v>
      </c>
      <c r="B8" s="145"/>
      <c r="C8" s="145"/>
    </row>
    <row r="9" spans="1:3" ht="50.1" customHeight="1" x14ac:dyDescent="0.2">
      <c r="A9" s="145" t="s">
        <v>126</v>
      </c>
      <c r="B9" s="145"/>
      <c r="C9" s="145"/>
    </row>
    <row r="10" spans="1:3" ht="50.1" customHeight="1" x14ac:dyDescent="0.2"/>
    <row r="11" spans="1:3" ht="30" customHeight="1" x14ac:dyDescent="0.2">
      <c r="B11" s="146"/>
    </row>
    <row r="12" spans="1:3" ht="110.25" customHeight="1" x14ac:dyDescent="0.2">
      <c r="B12" s="146"/>
    </row>
    <row r="13" spans="1:3" ht="123.6" customHeight="1" x14ac:dyDescent="0.2">
      <c r="B13" s="146"/>
    </row>
  </sheetData>
  <mergeCells count="6">
    <mergeCell ref="A7:C7"/>
    <mergeCell ref="A8:C8"/>
    <mergeCell ref="A9:C9"/>
    <mergeCell ref="B11:B13"/>
    <mergeCell ref="B1:B2"/>
    <mergeCell ref="B3:B4"/>
  </mergeCells>
  <pageMargins left="0.39" right="0.39" top="0.39" bottom="0.39" header="0" footer="0"/>
  <pageSetup paperSize="9" scale="56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AA15"/>
  <sheetViews>
    <sheetView rightToLeft="1" view="pageBreakPreview" zoomScale="60" zoomScaleNormal="100" workbookViewId="0">
      <selection activeCell="N18" sqref="N18"/>
    </sheetView>
  </sheetViews>
  <sheetFormatPr defaultRowHeight="30" customHeight="1" x14ac:dyDescent="0.45"/>
  <cols>
    <col min="1" max="1" width="24.85546875" style="14" bestFit="1" customWidth="1"/>
    <col min="2" max="2" width="1" style="14" customWidth="1"/>
    <col min="3" max="3" width="16" style="14" customWidth="1"/>
    <col min="4" max="4" width="1.28515625" style="14" customWidth="1"/>
    <col min="5" max="5" width="16.5703125" style="14" bestFit="1" customWidth="1"/>
    <col min="6" max="6" width="1.28515625" style="14" customWidth="1"/>
    <col min="7" max="7" width="16.140625" style="14" customWidth="1"/>
    <col min="8" max="8" width="1.28515625" style="14" customWidth="1"/>
    <col min="9" max="9" width="13.28515625" style="14" customWidth="1"/>
    <col min="10" max="10" width="1" style="14" customWidth="1"/>
    <col min="11" max="11" width="17.140625" style="14" customWidth="1"/>
    <col min="12" max="13" width="1.28515625" style="14" customWidth="1"/>
    <col min="14" max="14" width="15.7109375" style="14" customWidth="1"/>
    <col min="15" max="15" width="1.28515625" style="14" customWidth="1"/>
    <col min="16" max="16" width="16.42578125" style="14" customWidth="1"/>
    <col min="17" max="17" width="1.28515625" style="14" customWidth="1"/>
    <col min="18" max="18" width="11.7109375" style="14" customWidth="1"/>
    <col min="19" max="19" width="0.28515625" customWidth="1"/>
    <col min="27" max="27" width="14.85546875" customWidth="1"/>
  </cols>
  <sheetData>
    <row r="1" spans="1:27" ht="30" customHeight="1" x14ac:dyDescent="0.2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</row>
    <row r="2" spans="1:27" ht="30" customHeight="1" x14ac:dyDescent="0.2">
      <c r="A2" s="147" t="s">
        <v>76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</row>
    <row r="3" spans="1:27" ht="30" customHeight="1" x14ac:dyDescent="0.2">
      <c r="A3" s="147" t="s">
        <v>126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</row>
    <row r="4" spans="1:27" ht="30" customHeight="1" x14ac:dyDescent="0.2">
      <c r="A4" s="148" t="s">
        <v>192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</row>
    <row r="5" spans="1:27" ht="30" customHeight="1" x14ac:dyDescent="0.45">
      <c r="D5" s="147" t="s">
        <v>88</v>
      </c>
      <c r="E5" s="150"/>
      <c r="F5" s="150"/>
      <c r="G5" s="150"/>
      <c r="H5" s="150"/>
      <c r="I5" s="150"/>
      <c r="J5" s="75"/>
      <c r="K5" s="75"/>
      <c r="L5" s="150" t="s">
        <v>89</v>
      </c>
      <c r="M5" s="150"/>
      <c r="N5" s="150"/>
      <c r="O5" s="150"/>
      <c r="P5" s="150"/>
      <c r="Q5" s="150"/>
      <c r="R5" s="150"/>
    </row>
    <row r="6" spans="1:27" ht="30" customHeight="1" x14ac:dyDescent="0.45">
      <c r="A6" s="147" t="s">
        <v>26</v>
      </c>
      <c r="C6" s="152" t="s">
        <v>93</v>
      </c>
      <c r="E6" s="152" t="s">
        <v>92</v>
      </c>
      <c r="F6" s="15"/>
      <c r="G6" s="151" t="s">
        <v>14</v>
      </c>
      <c r="H6" s="151"/>
      <c r="I6" s="151"/>
      <c r="J6" s="25"/>
      <c r="K6" s="152" t="s">
        <v>93</v>
      </c>
      <c r="L6" s="15"/>
      <c r="M6" s="152" t="s">
        <v>92</v>
      </c>
      <c r="N6" s="152"/>
      <c r="O6" s="15"/>
      <c r="P6" s="151" t="s">
        <v>14</v>
      </c>
      <c r="Q6" s="151"/>
      <c r="R6" s="151"/>
    </row>
    <row r="7" spans="1:27" ht="39.75" customHeight="1" x14ac:dyDescent="0.45">
      <c r="A7" s="153"/>
      <c r="C7" s="157"/>
      <c r="E7" s="153"/>
      <c r="G7" s="2" t="s">
        <v>73</v>
      </c>
      <c r="H7" s="15"/>
      <c r="I7" s="129" t="s">
        <v>79</v>
      </c>
      <c r="J7" s="130"/>
      <c r="K7" s="157"/>
      <c r="M7" s="153"/>
      <c r="N7" s="153"/>
      <c r="P7" s="2" t="s">
        <v>73</v>
      </c>
      <c r="Q7" s="15"/>
      <c r="R7" s="129" t="s">
        <v>79</v>
      </c>
    </row>
    <row r="8" spans="1:27" ht="30" customHeight="1" x14ac:dyDescent="0.45">
      <c r="A8" s="62" t="s">
        <v>148</v>
      </c>
      <c r="C8" s="30">
        <v>0</v>
      </c>
      <c r="E8" s="29">
        <v>565131035</v>
      </c>
      <c r="F8" s="28"/>
      <c r="G8" s="29">
        <f>C8+E8</f>
        <v>565131035</v>
      </c>
      <c r="H8" s="28"/>
      <c r="I8" s="50"/>
      <c r="J8" s="51"/>
      <c r="K8" s="30">
        <v>0</v>
      </c>
      <c r="L8" s="28"/>
      <c r="M8" s="179">
        <v>937238488</v>
      </c>
      <c r="N8" s="179"/>
      <c r="O8" s="28"/>
      <c r="P8" s="29">
        <f>K8+M8</f>
        <v>937238488</v>
      </c>
      <c r="Q8" s="28"/>
      <c r="R8" s="50"/>
    </row>
    <row r="9" spans="1:27" ht="30" customHeight="1" x14ac:dyDescent="0.45">
      <c r="A9" s="63" t="s">
        <v>149</v>
      </c>
      <c r="C9" s="121">
        <v>0</v>
      </c>
      <c r="E9" s="121">
        <v>35878504</v>
      </c>
      <c r="F9" s="28"/>
      <c r="G9" s="30">
        <f t="shared" ref="G9:G13" si="0">C9+E9</f>
        <v>35878504</v>
      </c>
      <c r="H9" s="28"/>
      <c r="I9" s="109"/>
      <c r="J9" s="109"/>
      <c r="K9" s="121">
        <v>0</v>
      </c>
      <c r="L9" s="28"/>
      <c r="M9" s="182">
        <v>-328886282</v>
      </c>
      <c r="N9" s="182"/>
      <c r="O9" s="28"/>
      <c r="P9" s="66">
        <f t="shared" ref="P9:P13" si="1">K9+M9</f>
        <v>-328886282</v>
      </c>
      <c r="Q9" s="28"/>
      <c r="R9" s="109"/>
      <c r="AA9" s="9"/>
    </row>
    <row r="10" spans="1:27" ht="30" customHeight="1" x14ac:dyDescent="0.45">
      <c r="A10" s="63" t="s">
        <v>150</v>
      </c>
      <c r="C10" s="122">
        <v>0</v>
      </c>
      <c r="E10" s="131">
        <v>-2033538422</v>
      </c>
      <c r="F10" s="28"/>
      <c r="G10" s="131">
        <f t="shared" si="0"/>
        <v>-2033538422</v>
      </c>
      <c r="H10" s="28"/>
      <c r="I10" s="109"/>
      <c r="J10" s="109"/>
      <c r="K10" s="122">
        <v>0</v>
      </c>
      <c r="L10" s="28"/>
      <c r="M10" s="182">
        <v>-3175701619</v>
      </c>
      <c r="N10" s="182"/>
      <c r="O10" s="28"/>
      <c r="P10" s="66">
        <f t="shared" si="1"/>
        <v>-3175701619</v>
      </c>
      <c r="Q10" s="28"/>
      <c r="R10" s="109"/>
    </row>
    <row r="11" spans="1:27" ht="30" customHeight="1" x14ac:dyDescent="0.45">
      <c r="A11" s="63" t="s">
        <v>186</v>
      </c>
      <c r="C11" s="121">
        <v>391740823</v>
      </c>
      <c r="E11" s="121">
        <v>0</v>
      </c>
      <c r="F11" s="28"/>
      <c r="G11" s="30">
        <f t="shared" si="0"/>
        <v>391740823</v>
      </c>
      <c r="H11" s="28"/>
      <c r="I11" s="109"/>
      <c r="J11" s="109"/>
      <c r="K11" s="112">
        <v>391740823</v>
      </c>
      <c r="L11" s="28"/>
      <c r="M11" s="180">
        <v>0</v>
      </c>
      <c r="N11" s="180"/>
      <c r="O11" s="28"/>
      <c r="P11" s="30">
        <f t="shared" si="1"/>
        <v>391740823</v>
      </c>
      <c r="Q11" s="28"/>
      <c r="R11" s="109"/>
    </row>
    <row r="12" spans="1:27" ht="30" customHeight="1" x14ac:dyDescent="0.45">
      <c r="A12" s="63" t="s">
        <v>187</v>
      </c>
      <c r="C12" s="131">
        <v>-941332095</v>
      </c>
      <c r="E12" s="30">
        <v>0</v>
      </c>
      <c r="F12" s="28"/>
      <c r="G12" s="131">
        <f t="shared" si="0"/>
        <v>-941332095</v>
      </c>
      <c r="H12" s="28"/>
      <c r="I12" s="51"/>
      <c r="J12" s="51"/>
      <c r="K12" s="131">
        <v>-941332095</v>
      </c>
      <c r="L12" s="28"/>
      <c r="M12" s="180">
        <v>0</v>
      </c>
      <c r="N12" s="180"/>
      <c r="O12" s="28"/>
      <c r="P12" s="66">
        <f t="shared" si="1"/>
        <v>-941332095</v>
      </c>
      <c r="Q12" s="28"/>
      <c r="R12" s="51"/>
    </row>
    <row r="13" spans="1:27" ht="30" customHeight="1" x14ac:dyDescent="0.45">
      <c r="A13" s="63" t="s">
        <v>157</v>
      </c>
      <c r="C13" s="131">
        <v>-426292479</v>
      </c>
      <c r="E13" s="127">
        <v>0</v>
      </c>
      <c r="F13" s="28"/>
      <c r="G13" s="131">
        <f t="shared" si="0"/>
        <v>-426292479</v>
      </c>
      <c r="H13" s="28"/>
      <c r="I13" s="128"/>
      <c r="J13" s="109"/>
      <c r="K13" s="131">
        <v>-426292479</v>
      </c>
      <c r="L13" s="28"/>
      <c r="M13" s="180">
        <v>0</v>
      </c>
      <c r="N13" s="180"/>
      <c r="O13" s="28"/>
      <c r="P13" s="66">
        <f t="shared" si="1"/>
        <v>-426292479</v>
      </c>
      <c r="Q13" s="28"/>
      <c r="R13" s="128"/>
    </row>
    <row r="14" spans="1:27" ht="30" customHeight="1" thickBot="1" x14ac:dyDescent="0.6">
      <c r="A14" s="24" t="s">
        <v>14</v>
      </c>
      <c r="C14" s="97">
        <f>SUM(C8:C13)</f>
        <v>-975883751</v>
      </c>
      <c r="D14" s="98"/>
      <c r="E14" s="97">
        <f>SUM(E8:E13)</f>
        <v>-1432528883</v>
      </c>
      <c r="F14" s="24"/>
      <c r="G14" s="97">
        <f>SUM(G8:G13)</f>
        <v>-2408412634</v>
      </c>
      <c r="H14" s="24"/>
      <c r="I14" s="132"/>
      <c r="J14" s="133"/>
      <c r="K14" s="134">
        <f>SUM(K8:K13)</f>
        <v>-975883751</v>
      </c>
      <c r="L14" s="24"/>
      <c r="M14" s="181">
        <f>SUM(M8:N13)</f>
        <v>-2567349413</v>
      </c>
      <c r="N14" s="181"/>
      <c r="O14" s="24"/>
      <c r="P14" s="97">
        <f>SUM(P8:P13)</f>
        <v>-3543233164</v>
      </c>
      <c r="Q14" s="24"/>
      <c r="R14" s="132"/>
    </row>
    <row r="15" spans="1:27" ht="30" customHeight="1" thickTop="1" x14ac:dyDescent="0.45"/>
  </sheetData>
  <mergeCells count="20">
    <mergeCell ref="M14:N14"/>
    <mergeCell ref="M9:N9"/>
    <mergeCell ref="M10:N10"/>
    <mergeCell ref="M11:N11"/>
    <mergeCell ref="M8:N8"/>
    <mergeCell ref="M6:N7"/>
    <mergeCell ref="E6:E7"/>
    <mergeCell ref="M12:N12"/>
    <mergeCell ref="M13:N13"/>
    <mergeCell ref="A6:A7"/>
    <mergeCell ref="C6:C7"/>
    <mergeCell ref="K6:K7"/>
    <mergeCell ref="A1:R1"/>
    <mergeCell ref="A2:R2"/>
    <mergeCell ref="A3:R3"/>
    <mergeCell ref="D5:I5"/>
    <mergeCell ref="L5:R5"/>
    <mergeCell ref="A4:R4"/>
    <mergeCell ref="G6:I6"/>
    <mergeCell ref="P6:R6"/>
  </mergeCells>
  <pageMargins left="0.39" right="0.39" top="0.39" bottom="0.39" header="0" footer="0"/>
  <pageSetup scale="8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A1:Q19"/>
  <sheetViews>
    <sheetView rightToLeft="1" view="pageBreakPreview" zoomScale="60" zoomScaleNormal="100" workbookViewId="0">
      <selection activeCell="G22" sqref="G22"/>
    </sheetView>
  </sheetViews>
  <sheetFormatPr defaultRowHeight="30" customHeight="1" x14ac:dyDescent="0.45"/>
  <cols>
    <col min="1" max="1" width="38.85546875" style="14" customWidth="1"/>
    <col min="2" max="2" width="1.28515625" style="14" customWidth="1"/>
    <col min="3" max="3" width="16.28515625" style="36" customWidth="1"/>
    <col min="4" max="4" width="1.28515625" style="36" customWidth="1"/>
    <col min="5" max="5" width="16.28515625" style="36" bestFit="1" customWidth="1"/>
    <col min="6" max="6" width="1.28515625" style="36" customWidth="1"/>
    <col min="7" max="7" width="13" style="36" customWidth="1"/>
    <col min="8" max="8" width="1.28515625" style="36" customWidth="1"/>
    <col min="9" max="9" width="19.42578125" style="36" customWidth="1"/>
    <col min="10" max="10" width="1.28515625" style="36" customWidth="1"/>
    <col min="11" max="11" width="17.28515625" style="36" customWidth="1"/>
    <col min="12" max="12" width="1.28515625" style="36" customWidth="1"/>
    <col min="13" max="13" width="16.28515625" style="36" bestFit="1" customWidth="1"/>
    <col min="14" max="14" width="1.28515625" style="36" customWidth="1"/>
    <col min="15" max="15" width="14.85546875" style="36" customWidth="1"/>
    <col min="16" max="16" width="1.28515625" style="36" customWidth="1"/>
    <col min="17" max="17" width="19.42578125" style="36" customWidth="1"/>
    <col min="18" max="18" width="0.28515625" customWidth="1"/>
  </cols>
  <sheetData>
    <row r="1" spans="1:17" ht="30" customHeight="1" x14ac:dyDescent="0.2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</row>
    <row r="2" spans="1:17" ht="30" customHeight="1" x14ac:dyDescent="0.2">
      <c r="A2" s="147" t="s">
        <v>76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</row>
    <row r="3" spans="1:17" ht="30" customHeight="1" x14ac:dyDescent="0.2">
      <c r="A3" s="147" t="s">
        <v>126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</row>
    <row r="4" spans="1:17" ht="30" customHeight="1" x14ac:dyDescent="0.2">
      <c r="A4" s="148" t="s">
        <v>195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</row>
    <row r="5" spans="1:17" ht="30" customHeight="1" x14ac:dyDescent="0.45">
      <c r="C5" s="160" t="s">
        <v>88</v>
      </c>
      <c r="D5" s="160"/>
      <c r="E5" s="160"/>
      <c r="F5" s="160"/>
      <c r="G5" s="160"/>
      <c r="H5" s="160"/>
      <c r="I5" s="160"/>
      <c r="K5" s="160" t="s">
        <v>89</v>
      </c>
      <c r="L5" s="160"/>
      <c r="M5" s="160"/>
      <c r="N5" s="160"/>
      <c r="O5" s="160"/>
      <c r="P5" s="160"/>
      <c r="Q5" s="160"/>
    </row>
    <row r="6" spans="1:17" ht="30" customHeight="1" x14ac:dyDescent="0.2">
      <c r="A6" s="1" t="s">
        <v>94</v>
      </c>
      <c r="B6" s="28"/>
      <c r="C6" s="35" t="s">
        <v>95</v>
      </c>
      <c r="D6" s="41"/>
      <c r="E6" s="35" t="s">
        <v>92</v>
      </c>
      <c r="F6" s="41"/>
      <c r="G6" s="35" t="s">
        <v>93</v>
      </c>
      <c r="H6" s="41"/>
      <c r="I6" s="35" t="s">
        <v>14</v>
      </c>
      <c r="J6" s="41"/>
      <c r="K6" s="35" t="s">
        <v>95</v>
      </c>
      <c r="L6" s="41"/>
      <c r="M6" s="35" t="s">
        <v>92</v>
      </c>
      <c r="N6" s="41"/>
      <c r="O6" s="35" t="s">
        <v>93</v>
      </c>
      <c r="P6" s="41"/>
      <c r="Q6" s="35" t="s">
        <v>14</v>
      </c>
    </row>
    <row r="7" spans="1:17" ht="30" customHeight="1" x14ac:dyDescent="0.2">
      <c r="A7" s="62" t="s">
        <v>53</v>
      </c>
      <c r="B7" s="28"/>
      <c r="C7" s="42">
        <v>1098441894</v>
      </c>
      <c r="D7" s="41"/>
      <c r="E7" s="123">
        <v>950777641</v>
      </c>
      <c r="F7" s="41"/>
      <c r="G7" s="42">
        <v>548631805</v>
      </c>
      <c r="H7" s="41"/>
      <c r="I7" s="42">
        <f>SUM(C7:G7)</f>
        <v>2597851340</v>
      </c>
      <c r="J7" s="41"/>
      <c r="K7" s="42">
        <v>2157903455</v>
      </c>
      <c r="L7" s="41"/>
      <c r="M7" s="123">
        <v>950777641</v>
      </c>
      <c r="N7" s="124"/>
      <c r="O7" s="42">
        <v>548631805</v>
      </c>
      <c r="P7" s="41"/>
      <c r="Q7" s="42">
        <f>SUM(K7:O7)</f>
        <v>3657312901</v>
      </c>
    </row>
    <row r="8" spans="1:17" ht="30" customHeight="1" x14ac:dyDescent="0.2">
      <c r="A8" s="63" t="s">
        <v>41</v>
      </c>
      <c r="B8" s="28"/>
      <c r="C8" s="45">
        <v>0</v>
      </c>
      <c r="D8" s="41"/>
      <c r="E8" s="125">
        <v>821824518</v>
      </c>
      <c r="F8" s="41"/>
      <c r="G8" s="45">
        <v>0</v>
      </c>
      <c r="H8" s="41"/>
      <c r="I8" s="45">
        <f t="shared" ref="I8:I17" si="0">SUM(C8:G8)</f>
        <v>821824518</v>
      </c>
      <c r="J8" s="41"/>
      <c r="K8" s="45">
        <v>0</v>
      </c>
      <c r="L8" s="41"/>
      <c r="M8" s="125">
        <v>1882644490</v>
      </c>
      <c r="N8" s="124"/>
      <c r="O8" s="45">
        <v>0</v>
      </c>
      <c r="P8" s="41"/>
      <c r="Q8" s="45">
        <f t="shared" ref="Q8:Q17" si="1">SUM(K8:O8)</f>
        <v>1882644490</v>
      </c>
    </row>
    <row r="9" spans="1:17" ht="30" customHeight="1" x14ac:dyDescent="0.2">
      <c r="A9" s="63" t="s">
        <v>44</v>
      </c>
      <c r="B9" s="28"/>
      <c r="C9" s="45">
        <v>0</v>
      </c>
      <c r="D9" s="41"/>
      <c r="E9" s="125">
        <v>62596653</v>
      </c>
      <c r="F9" s="41"/>
      <c r="G9" s="45">
        <v>0</v>
      </c>
      <c r="H9" s="41"/>
      <c r="I9" s="45">
        <f t="shared" si="0"/>
        <v>62596653</v>
      </c>
      <c r="J9" s="41"/>
      <c r="K9" s="45">
        <v>0</v>
      </c>
      <c r="L9" s="41"/>
      <c r="M9" s="125">
        <v>174510525</v>
      </c>
      <c r="N9" s="124"/>
      <c r="O9" s="45">
        <v>0</v>
      </c>
      <c r="P9" s="41"/>
      <c r="Q9" s="45">
        <f t="shared" si="1"/>
        <v>174510525</v>
      </c>
    </row>
    <row r="10" spans="1:17" ht="30" customHeight="1" x14ac:dyDescent="0.2">
      <c r="A10" s="63" t="s">
        <v>39</v>
      </c>
      <c r="B10" s="28"/>
      <c r="C10" s="45">
        <v>0</v>
      </c>
      <c r="D10" s="41"/>
      <c r="E10" s="125">
        <v>32431321</v>
      </c>
      <c r="F10" s="41"/>
      <c r="G10" s="45">
        <v>106332026</v>
      </c>
      <c r="H10" s="41"/>
      <c r="I10" s="45">
        <f t="shared" si="0"/>
        <v>138763347</v>
      </c>
      <c r="J10" s="41"/>
      <c r="K10" s="45">
        <v>0</v>
      </c>
      <c r="L10" s="41"/>
      <c r="M10" s="125">
        <v>352693263</v>
      </c>
      <c r="N10" s="124"/>
      <c r="O10" s="45">
        <v>106332026</v>
      </c>
      <c r="P10" s="41"/>
      <c r="Q10" s="45">
        <f t="shared" si="1"/>
        <v>459025289</v>
      </c>
    </row>
    <row r="11" spans="1:17" ht="30" customHeight="1" x14ac:dyDescent="0.2">
      <c r="A11" s="63" t="s">
        <v>47</v>
      </c>
      <c r="B11" s="28"/>
      <c r="C11" s="45">
        <v>1610849151</v>
      </c>
      <c r="D11" s="41"/>
      <c r="E11" s="125">
        <v>2489548688</v>
      </c>
      <c r="F11" s="41"/>
      <c r="G11" s="45">
        <v>0</v>
      </c>
      <c r="H11" s="41"/>
      <c r="I11" s="45">
        <f t="shared" si="0"/>
        <v>4100397839</v>
      </c>
      <c r="J11" s="41"/>
      <c r="K11" s="45">
        <v>3262121111</v>
      </c>
      <c r="L11" s="41"/>
      <c r="M11" s="125">
        <v>5530947335</v>
      </c>
      <c r="N11" s="124"/>
      <c r="O11" s="45">
        <v>0</v>
      </c>
      <c r="P11" s="41"/>
      <c r="Q11" s="45">
        <f t="shared" si="1"/>
        <v>8793068446</v>
      </c>
    </row>
    <row r="12" spans="1:17" ht="30" customHeight="1" x14ac:dyDescent="0.2">
      <c r="A12" s="63" t="s">
        <v>35</v>
      </c>
      <c r="B12" s="28"/>
      <c r="C12" s="45">
        <v>0</v>
      </c>
      <c r="D12" s="41"/>
      <c r="E12" s="125">
        <v>1080861858</v>
      </c>
      <c r="F12" s="41"/>
      <c r="G12" s="45">
        <v>0</v>
      </c>
      <c r="H12" s="41"/>
      <c r="I12" s="45">
        <f t="shared" si="0"/>
        <v>1080861858</v>
      </c>
      <c r="J12" s="41"/>
      <c r="K12" s="45">
        <v>0</v>
      </c>
      <c r="L12" s="41"/>
      <c r="M12" s="125">
        <v>2644551828</v>
      </c>
      <c r="N12" s="124"/>
      <c r="O12" s="45">
        <v>0</v>
      </c>
      <c r="P12" s="41"/>
      <c r="Q12" s="45">
        <f t="shared" si="1"/>
        <v>2644551828</v>
      </c>
    </row>
    <row r="13" spans="1:17" ht="30" customHeight="1" x14ac:dyDescent="0.2">
      <c r="A13" s="63" t="s">
        <v>61</v>
      </c>
      <c r="B13" s="28"/>
      <c r="C13" s="45">
        <v>2590641308</v>
      </c>
      <c r="D13" s="41"/>
      <c r="E13" s="125">
        <v>0</v>
      </c>
      <c r="F13" s="41"/>
      <c r="G13" s="45">
        <v>0</v>
      </c>
      <c r="H13" s="41"/>
      <c r="I13" s="45">
        <f t="shared" si="0"/>
        <v>2590641308</v>
      </c>
      <c r="J13" s="41"/>
      <c r="K13" s="45">
        <v>4089935880</v>
      </c>
      <c r="L13" s="41"/>
      <c r="M13" s="125">
        <v>1774122264</v>
      </c>
      <c r="N13" s="124"/>
      <c r="O13" s="45">
        <v>0</v>
      </c>
      <c r="P13" s="41"/>
      <c r="Q13" s="45">
        <f t="shared" si="1"/>
        <v>5864058144</v>
      </c>
    </row>
    <row r="14" spans="1:17" ht="30" customHeight="1" x14ac:dyDescent="0.2">
      <c r="A14" s="63" t="s">
        <v>56</v>
      </c>
      <c r="B14" s="28"/>
      <c r="C14" s="45">
        <v>1499940103</v>
      </c>
      <c r="D14" s="41"/>
      <c r="E14" s="125">
        <v>495116955</v>
      </c>
      <c r="F14" s="41"/>
      <c r="G14" s="45">
        <v>0</v>
      </c>
      <c r="H14" s="41"/>
      <c r="I14" s="45">
        <f t="shared" si="0"/>
        <v>1995057058</v>
      </c>
      <c r="J14" s="41"/>
      <c r="K14" s="45">
        <v>3476276065</v>
      </c>
      <c r="L14" s="41"/>
      <c r="M14" s="126">
        <v>-2988744701</v>
      </c>
      <c r="N14" s="124"/>
      <c r="O14" s="45">
        <v>0</v>
      </c>
      <c r="P14" s="41"/>
      <c r="Q14" s="126">
        <f t="shared" si="1"/>
        <v>487531364</v>
      </c>
    </row>
    <row r="15" spans="1:17" ht="30" customHeight="1" x14ac:dyDescent="0.2">
      <c r="A15" s="63" t="s">
        <v>59</v>
      </c>
      <c r="B15" s="28"/>
      <c r="C15" s="45">
        <v>2374614529</v>
      </c>
      <c r="D15" s="41"/>
      <c r="E15" s="125">
        <v>1445998016</v>
      </c>
      <c r="F15" s="41"/>
      <c r="G15" s="45">
        <v>0</v>
      </c>
      <c r="H15" s="41"/>
      <c r="I15" s="45">
        <f t="shared" si="0"/>
        <v>3820612545</v>
      </c>
      <c r="J15" s="41"/>
      <c r="K15" s="45">
        <v>3416881482</v>
      </c>
      <c r="L15" s="41"/>
      <c r="M15" s="125">
        <v>1459525470</v>
      </c>
      <c r="N15" s="124"/>
      <c r="O15" s="45">
        <v>0</v>
      </c>
      <c r="P15" s="41"/>
      <c r="Q15" s="45">
        <f t="shared" si="1"/>
        <v>4876406952</v>
      </c>
    </row>
    <row r="16" spans="1:17" ht="30" customHeight="1" x14ac:dyDescent="0.2">
      <c r="A16" s="63" t="s">
        <v>188</v>
      </c>
      <c r="B16" s="28"/>
      <c r="C16" s="45">
        <v>20784735</v>
      </c>
      <c r="D16" s="41"/>
      <c r="E16" s="125">
        <v>0</v>
      </c>
      <c r="F16" s="41"/>
      <c r="G16" s="45">
        <v>83491279</v>
      </c>
      <c r="H16" s="41"/>
      <c r="I16" s="45">
        <f t="shared" si="0"/>
        <v>104276014</v>
      </c>
      <c r="J16" s="41"/>
      <c r="K16" s="45">
        <v>99863478</v>
      </c>
      <c r="L16" s="41"/>
      <c r="M16" s="125">
        <v>0</v>
      </c>
      <c r="N16" s="124"/>
      <c r="O16" s="45">
        <v>83491279</v>
      </c>
      <c r="P16" s="41"/>
      <c r="Q16" s="45">
        <f>SUM(K16:O16)</f>
        <v>183354757</v>
      </c>
    </row>
    <row r="17" spans="1:17" ht="30" customHeight="1" x14ac:dyDescent="0.2">
      <c r="A17" s="31" t="s">
        <v>190</v>
      </c>
      <c r="B17" s="28"/>
      <c r="C17" s="45">
        <v>0</v>
      </c>
      <c r="D17" s="41"/>
      <c r="E17" s="125">
        <v>0</v>
      </c>
      <c r="F17" s="41"/>
      <c r="G17" s="45">
        <v>0</v>
      </c>
      <c r="H17" s="41"/>
      <c r="I17" s="45">
        <f t="shared" si="0"/>
        <v>0</v>
      </c>
      <c r="J17" s="41"/>
      <c r="K17" s="45">
        <v>0</v>
      </c>
      <c r="L17" s="41"/>
      <c r="M17" s="125">
        <v>0</v>
      </c>
      <c r="N17" s="124"/>
      <c r="O17" s="45">
        <v>548631805</v>
      </c>
      <c r="P17" s="41"/>
      <c r="Q17" s="45">
        <f t="shared" si="1"/>
        <v>548631805</v>
      </c>
    </row>
    <row r="18" spans="1:17" ht="30" customHeight="1" thickBot="1" x14ac:dyDescent="0.25">
      <c r="A18" s="108" t="s">
        <v>14</v>
      </c>
      <c r="B18" s="28"/>
      <c r="C18" s="67">
        <f>SUM(C7:C17)</f>
        <v>9195271720</v>
      </c>
      <c r="D18" s="33"/>
      <c r="E18" s="67">
        <f>SUM(E7:E17)</f>
        <v>7379155650</v>
      </c>
      <c r="F18" s="33"/>
      <c r="G18" s="67">
        <f>SUM(G7:G17)</f>
        <v>738455110</v>
      </c>
      <c r="H18" s="33"/>
      <c r="I18" s="67">
        <f>SUM(I7:I17)</f>
        <v>17312882480</v>
      </c>
      <c r="J18" s="33"/>
      <c r="K18" s="67">
        <f>SUM(K7:K17)</f>
        <v>16502981471</v>
      </c>
      <c r="L18" s="33"/>
      <c r="M18" s="67">
        <f>SUM(M7:M17)</f>
        <v>11781028115</v>
      </c>
      <c r="N18" s="33"/>
      <c r="O18" s="67">
        <f>SUM(O7:O17)</f>
        <v>1287086915</v>
      </c>
      <c r="P18" s="33"/>
      <c r="Q18" s="67">
        <f>SUM(Q7:Q17)</f>
        <v>29571096501</v>
      </c>
    </row>
    <row r="19" spans="1:17" ht="30" customHeight="1" thickTop="1" x14ac:dyDescent="0.45"/>
  </sheetData>
  <mergeCells count="6">
    <mergeCell ref="A1:Q1"/>
    <mergeCell ref="A2:Q2"/>
    <mergeCell ref="A3:Q3"/>
    <mergeCell ref="C5:I5"/>
    <mergeCell ref="K5:Q5"/>
    <mergeCell ref="A4:Q4"/>
  </mergeCells>
  <pageMargins left="0.39" right="0.39" top="0.39" bottom="0.39" header="0" footer="0"/>
  <pageSetup scale="7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A1:O17"/>
  <sheetViews>
    <sheetView rightToLeft="1" tabSelected="1" view="pageBreakPreview" zoomScale="60" zoomScaleNormal="100" workbookViewId="0">
      <selection activeCell="E8" sqref="E8"/>
    </sheetView>
  </sheetViews>
  <sheetFormatPr defaultRowHeight="30" customHeight="1" x14ac:dyDescent="0.45"/>
  <cols>
    <col min="1" max="1" width="14.42578125" style="14" customWidth="1"/>
    <col min="2" max="2" width="1.28515625" style="14" customWidth="1"/>
    <col min="3" max="3" width="13" style="14" customWidth="1"/>
    <col min="4" max="4" width="1.28515625" style="14" customWidth="1"/>
    <col min="5" max="5" width="18.28515625" style="14" customWidth="1"/>
    <col min="6" max="6" width="1.28515625" style="14" customWidth="1"/>
    <col min="7" max="7" width="13" style="14" customWidth="1"/>
    <col min="8" max="8" width="1.28515625" style="14" customWidth="1"/>
    <col min="9" max="9" width="17.5703125" style="14" bestFit="1" customWidth="1"/>
    <col min="10" max="10" width="1.28515625" style="14" customWidth="1"/>
    <col min="11" max="11" width="27.140625" style="14" customWidth="1"/>
    <col min="12" max="12" width="1.28515625" style="14" customWidth="1"/>
    <col min="13" max="13" width="14.28515625" style="14" customWidth="1"/>
    <col min="14" max="14" width="1.28515625" style="14" customWidth="1"/>
    <col min="15" max="15" width="23.140625" style="14" customWidth="1"/>
    <col min="16" max="16" width="0.28515625" customWidth="1"/>
  </cols>
  <sheetData>
    <row r="1" spans="1:15" ht="30" customHeight="1" x14ac:dyDescent="0.2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1:15" ht="30" customHeight="1" x14ac:dyDescent="0.2">
      <c r="A2" s="147" t="s">
        <v>76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spans="1:15" ht="30" customHeight="1" x14ac:dyDescent="0.2">
      <c r="A3" s="147" t="s">
        <v>126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</row>
    <row r="4" spans="1:15" ht="30" customHeight="1" x14ac:dyDescent="0.2">
      <c r="A4" s="148" t="s">
        <v>201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</row>
    <row r="5" spans="1:15" ht="30" customHeight="1" x14ac:dyDescent="0.45">
      <c r="A5" s="190" t="s">
        <v>98</v>
      </c>
      <c r="C5" s="190" t="s">
        <v>99</v>
      </c>
      <c r="E5" s="190" t="s">
        <v>100</v>
      </c>
      <c r="G5" s="190" t="s">
        <v>23</v>
      </c>
      <c r="I5" s="190" t="s">
        <v>101</v>
      </c>
      <c r="K5" s="183" t="s">
        <v>96</v>
      </c>
      <c r="M5" s="190" t="s">
        <v>102</v>
      </c>
      <c r="O5" s="183" t="s">
        <v>97</v>
      </c>
    </row>
    <row r="6" spans="1:15" ht="30" customHeight="1" x14ac:dyDescent="0.45">
      <c r="A6" s="153"/>
      <c r="C6" s="153"/>
      <c r="E6" s="153"/>
      <c r="G6" s="153"/>
      <c r="I6" s="153"/>
      <c r="K6" s="183"/>
      <c r="M6" s="153"/>
      <c r="O6" s="183"/>
    </row>
    <row r="7" spans="1:15" ht="30" customHeight="1" x14ac:dyDescent="0.45">
      <c r="A7" s="144"/>
      <c r="C7" s="49" t="s">
        <v>203</v>
      </c>
      <c r="E7" s="49" t="s">
        <v>202</v>
      </c>
      <c r="G7" s="29">
        <v>100000</v>
      </c>
      <c r="I7" s="29">
        <v>77482091083</v>
      </c>
      <c r="K7" s="29">
        <v>601157022</v>
      </c>
      <c r="M7" s="29">
        <v>1000000</v>
      </c>
      <c r="O7" s="49">
        <v>34.799999999999997</v>
      </c>
    </row>
    <row r="8" spans="1:15" ht="30" customHeight="1" x14ac:dyDescent="0.45">
      <c r="A8" s="74"/>
      <c r="C8" s="74"/>
      <c r="E8" s="24"/>
    </row>
    <row r="9" spans="1:15" ht="30" customHeight="1" x14ac:dyDescent="0.45">
      <c r="A9" s="74"/>
      <c r="C9" s="74"/>
      <c r="E9" s="24"/>
    </row>
    <row r="10" spans="1:15" ht="30" customHeight="1" x14ac:dyDescent="0.45">
      <c r="A10" s="74"/>
      <c r="C10" s="74"/>
      <c r="E10" s="24"/>
    </row>
    <row r="11" spans="1:15" ht="30" customHeight="1" x14ac:dyDescent="0.45">
      <c r="A11" s="143"/>
      <c r="C11" s="137"/>
      <c r="E11" s="24"/>
    </row>
    <row r="12" spans="1:15" ht="30" customHeight="1" x14ac:dyDescent="0.45">
      <c r="A12" s="143"/>
      <c r="C12" s="143"/>
      <c r="E12" s="24"/>
    </row>
    <row r="13" spans="1:15" ht="30" customHeight="1" x14ac:dyDescent="0.45">
      <c r="A13" s="143"/>
      <c r="C13" s="143"/>
      <c r="E13" s="24"/>
    </row>
    <row r="14" spans="1:15" ht="30" customHeight="1" x14ac:dyDescent="0.45">
      <c r="A14" s="143"/>
      <c r="C14" s="143"/>
      <c r="E14" s="24"/>
    </row>
    <row r="15" spans="1:15" ht="30" customHeight="1" x14ac:dyDescent="0.45">
      <c r="A15" s="143"/>
      <c r="C15" s="143"/>
      <c r="E15" s="24"/>
    </row>
    <row r="17" spans="1:9" ht="30" customHeight="1" x14ac:dyDescent="0.45">
      <c r="A17" s="74"/>
      <c r="B17" s="74"/>
      <c r="C17" s="74"/>
      <c r="D17" s="74"/>
      <c r="E17" s="74"/>
      <c r="F17" s="74"/>
      <c r="G17" s="74"/>
      <c r="H17" s="74"/>
      <c r="I17" s="74"/>
    </row>
  </sheetData>
  <mergeCells count="12">
    <mergeCell ref="A1:O1"/>
    <mergeCell ref="A2:O2"/>
    <mergeCell ref="A3:O3"/>
    <mergeCell ref="K5:K6"/>
    <mergeCell ref="O5:O6"/>
    <mergeCell ref="A4:O4"/>
    <mergeCell ref="M5:M6"/>
    <mergeCell ref="I5:I6"/>
    <mergeCell ref="G5:G6"/>
    <mergeCell ref="E5:E6"/>
    <mergeCell ref="C5:C6"/>
    <mergeCell ref="A5:A6"/>
  </mergeCells>
  <pageMargins left="0.39" right="0.39" top="0.39" bottom="0.39" header="0" footer="0"/>
  <pageSetup scale="88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N29"/>
  <sheetViews>
    <sheetView rightToLeft="1" view="pageBreakPreview" zoomScaleNormal="100" zoomScaleSheetLayoutView="100" workbookViewId="0">
      <selection activeCell="A4" sqref="A4:E4"/>
    </sheetView>
  </sheetViews>
  <sheetFormatPr defaultRowHeight="30" customHeight="1" x14ac:dyDescent="0.2"/>
  <cols>
    <col min="1" max="1" width="56" style="28" bestFit="1" customWidth="1"/>
    <col min="2" max="2" width="1.28515625" style="28" customWidth="1"/>
    <col min="3" max="3" width="26" style="28" customWidth="1"/>
    <col min="4" max="4" width="1.28515625" style="28" customWidth="1"/>
    <col min="5" max="5" width="25.7109375" style="28" customWidth="1"/>
    <col min="6" max="6" width="0.28515625" customWidth="1"/>
    <col min="12" max="12" width="11.5703125" customWidth="1"/>
  </cols>
  <sheetData>
    <row r="1" spans="1:14" ht="30" customHeight="1" x14ac:dyDescent="0.2">
      <c r="A1" s="147" t="s">
        <v>0</v>
      </c>
      <c r="B1" s="147"/>
      <c r="C1" s="147"/>
      <c r="D1" s="147"/>
      <c r="E1" s="147"/>
    </row>
    <row r="2" spans="1:14" ht="30" customHeight="1" x14ac:dyDescent="0.2">
      <c r="A2" s="147" t="s">
        <v>76</v>
      </c>
      <c r="B2" s="147"/>
      <c r="C2" s="147"/>
      <c r="D2" s="147"/>
      <c r="E2" s="147"/>
    </row>
    <row r="3" spans="1:14" ht="30" customHeight="1" x14ac:dyDescent="0.2">
      <c r="A3" s="147" t="s">
        <v>126</v>
      </c>
      <c r="B3" s="147"/>
      <c r="C3" s="147"/>
      <c r="D3" s="147"/>
      <c r="E3" s="147"/>
    </row>
    <row r="4" spans="1:14" ht="30" customHeight="1" x14ac:dyDescent="0.2">
      <c r="A4" s="148" t="s">
        <v>196</v>
      </c>
      <c r="B4" s="148"/>
      <c r="C4" s="148"/>
      <c r="D4" s="148"/>
      <c r="E4" s="148"/>
    </row>
    <row r="5" spans="1:14" ht="30" customHeight="1" x14ac:dyDescent="0.2">
      <c r="C5" s="150" t="s">
        <v>88</v>
      </c>
      <c r="D5" s="150"/>
      <c r="E5" s="1" t="s">
        <v>89</v>
      </c>
    </row>
    <row r="6" spans="1:14" ht="39.75" customHeight="1" x14ac:dyDescent="0.2">
      <c r="A6" s="1" t="s">
        <v>103</v>
      </c>
      <c r="C6" s="4" t="s">
        <v>104</v>
      </c>
      <c r="D6" s="49"/>
      <c r="E6" s="4" t="s">
        <v>104</v>
      </c>
    </row>
    <row r="7" spans="1:14" ht="30" customHeight="1" x14ac:dyDescent="0.2">
      <c r="A7" s="62" t="s">
        <v>129</v>
      </c>
      <c r="C7" s="29">
        <v>71671234</v>
      </c>
      <c r="E7" s="29">
        <v>1087494011</v>
      </c>
      <c r="L7" s="9"/>
      <c r="N7" s="21"/>
    </row>
    <row r="8" spans="1:14" ht="30" customHeight="1" x14ac:dyDescent="0.2">
      <c r="A8" s="63" t="s">
        <v>130</v>
      </c>
      <c r="C8" s="30">
        <v>1002191777</v>
      </c>
      <c r="E8" s="30">
        <v>1578588883</v>
      </c>
      <c r="L8" s="9"/>
    </row>
    <row r="9" spans="1:14" ht="30" customHeight="1" x14ac:dyDescent="0.2">
      <c r="A9" s="63" t="s">
        <v>131</v>
      </c>
      <c r="C9" s="30">
        <v>1522158595</v>
      </c>
      <c r="E9" s="30">
        <v>2385959469</v>
      </c>
      <c r="L9" s="9"/>
    </row>
    <row r="10" spans="1:14" ht="30" customHeight="1" x14ac:dyDescent="0.2">
      <c r="A10" s="63" t="s">
        <v>132</v>
      </c>
      <c r="C10" s="30">
        <v>3528808216</v>
      </c>
      <c r="E10" s="30">
        <v>4911163520</v>
      </c>
      <c r="L10" s="9"/>
    </row>
    <row r="11" spans="1:14" ht="30" customHeight="1" x14ac:dyDescent="0.2">
      <c r="A11" s="63" t="s">
        <v>133</v>
      </c>
      <c r="C11" s="30">
        <v>924000251</v>
      </c>
      <c r="E11" s="30">
        <v>924000251</v>
      </c>
      <c r="L11" s="9"/>
    </row>
    <row r="12" spans="1:14" ht="30" customHeight="1" x14ac:dyDescent="0.2">
      <c r="A12" s="63" t="s">
        <v>134</v>
      </c>
      <c r="C12" s="30">
        <v>739200214</v>
      </c>
      <c r="E12" s="30">
        <v>739200214</v>
      </c>
      <c r="L12" s="9"/>
    </row>
    <row r="13" spans="1:14" ht="30" customHeight="1" x14ac:dyDescent="0.2">
      <c r="A13" s="63" t="s">
        <v>135</v>
      </c>
      <c r="C13" s="30">
        <v>1527324187</v>
      </c>
      <c r="E13" s="30">
        <v>1435024187</v>
      </c>
      <c r="L13" s="9"/>
    </row>
    <row r="14" spans="1:14" ht="30" customHeight="1" x14ac:dyDescent="0.2">
      <c r="A14" s="63" t="s">
        <v>136</v>
      </c>
      <c r="C14" s="30">
        <v>1010191588</v>
      </c>
      <c r="E14" s="30">
        <v>1010191588</v>
      </c>
      <c r="L14" s="9"/>
    </row>
    <row r="15" spans="1:14" ht="30" customHeight="1" x14ac:dyDescent="0.2">
      <c r="A15" s="63" t="s">
        <v>137</v>
      </c>
      <c r="C15" s="30">
        <v>315874727</v>
      </c>
      <c r="E15" s="30">
        <v>315874727</v>
      </c>
      <c r="L15" s="9"/>
    </row>
    <row r="16" spans="1:14" ht="30" customHeight="1" x14ac:dyDescent="0.2">
      <c r="A16" s="63" t="s">
        <v>138</v>
      </c>
      <c r="C16" s="30">
        <v>477597431</v>
      </c>
      <c r="E16" s="30">
        <v>477597431</v>
      </c>
      <c r="L16" s="9"/>
    </row>
    <row r="17" spans="1:12" ht="30" customHeight="1" x14ac:dyDescent="0.2">
      <c r="A17" s="63" t="s">
        <v>139</v>
      </c>
      <c r="C17" s="30">
        <v>477597431</v>
      </c>
      <c r="E17" s="30">
        <v>477597431</v>
      </c>
      <c r="L17" s="9"/>
    </row>
    <row r="18" spans="1:12" ht="30" customHeight="1" x14ac:dyDescent="0.2">
      <c r="A18" s="63" t="s">
        <v>140</v>
      </c>
      <c r="C18" s="30">
        <v>39433</v>
      </c>
      <c r="E18" s="30">
        <v>78458</v>
      </c>
      <c r="L18" s="9"/>
    </row>
    <row r="19" spans="1:12" ht="30" customHeight="1" x14ac:dyDescent="0.2">
      <c r="A19" s="63" t="s">
        <v>127</v>
      </c>
      <c r="C19" s="30">
        <v>64467</v>
      </c>
      <c r="E19" s="30">
        <v>653617</v>
      </c>
      <c r="L19" s="9"/>
    </row>
    <row r="20" spans="1:12" ht="30" customHeight="1" x14ac:dyDescent="0.2">
      <c r="A20" s="31" t="s">
        <v>128</v>
      </c>
      <c r="C20" s="30">
        <v>45382</v>
      </c>
      <c r="E20" s="30">
        <v>625134</v>
      </c>
      <c r="L20" s="9"/>
    </row>
    <row r="21" spans="1:12" ht="30" customHeight="1" x14ac:dyDescent="0.2">
      <c r="A21" s="31" t="s">
        <v>141</v>
      </c>
      <c r="C21" s="30">
        <v>0</v>
      </c>
      <c r="E21" s="30">
        <v>46068483</v>
      </c>
      <c r="L21" s="9"/>
    </row>
    <row r="22" spans="1:12" ht="30" customHeight="1" x14ac:dyDescent="0.2">
      <c r="A22" s="31" t="s">
        <v>142</v>
      </c>
      <c r="C22" s="30">
        <v>24246575</v>
      </c>
      <c r="E22" s="30">
        <v>775823561</v>
      </c>
      <c r="L22" s="9"/>
    </row>
    <row r="23" spans="1:12" ht="30" customHeight="1" x14ac:dyDescent="0.2">
      <c r="A23" s="31" t="s">
        <v>143</v>
      </c>
      <c r="C23" s="30">
        <v>80821916</v>
      </c>
      <c r="E23" s="30">
        <v>1332375723</v>
      </c>
      <c r="L23" s="9"/>
    </row>
    <row r="24" spans="1:12" ht="30" customHeight="1" x14ac:dyDescent="0.2">
      <c r="A24" s="31" t="s">
        <v>144</v>
      </c>
      <c r="C24" s="30">
        <v>27952</v>
      </c>
      <c r="E24" s="30">
        <v>32965</v>
      </c>
      <c r="L24" s="9"/>
    </row>
    <row r="25" spans="1:12" ht="30" customHeight="1" x14ac:dyDescent="0.2">
      <c r="A25" s="31" t="s">
        <v>145</v>
      </c>
      <c r="C25" s="30">
        <v>0</v>
      </c>
      <c r="E25" s="30">
        <v>310356160</v>
      </c>
      <c r="L25" s="9"/>
    </row>
    <row r="26" spans="1:12" ht="30" customHeight="1" x14ac:dyDescent="0.2">
      <c r="A26" s="31" t="s">
        <v>147</v>
      </c>
      <c r="C26" s="30">
        <v>73972622</v>
      </c>
      <c r="E26" s="30">
        <v>1602739744</v>
      </c>
      <c r="L26" s="9"/>
    </row>
    <row r="27" spans="1:12" ht="30" customHeight="1" x14ac:dyDescent="0.2">
      <c r="A27" s="31" t="s">
        <v>146</v>
      </c>
      <c r="C27" s="30">
        <v>0</v>
      </c>
      <c r="E27" s="30">
        <v>1186849318</v>
      </c>
      <c r="L27" s="9"/>
    </row>
    <row r="28" spans="1:12" ht="30" customHeight="1" thickBot="1" x14ac:dyDescent="0.25">
      <c r="A28" s="24" t="s">
        <v>14</v>
      </c>
      <c r="C28" s="71">
        <f>SUM(C7:C27)</f>
        <v>11775833998</v>
      </c>
      <c r="D28" s="24"/>
      <c r="E28" s="71">
        <f>SUM(E7:E27)</f>
        <v>20598294875</v>
      </c>
      <c r="L28" s="9"/>
    </row>
    <row r="29" spans="1:12" ht="30" customHeight="1" thickTop="1" x14ac:dyDescent="0.2"/>
  </sheetData>
  <mergeCells count="5">
    <mergeCell ref="A1:E1"/>
    <mergeCell ref="A2:E2"/>
    <mergeCell ref="A3:E3"/>
    <mergeCell ref="C5:D5"/>
    <mergeCell ref="A4:E4"/>
  </mergeCells>
  <pageMargins left="0.39" right="0.39" top="0.39" bottom="0.39" header="0" footer="0"/>
  <pageSetup paperSize="9" scale="88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A1:L14"/>
  <sheetViews>
    <sheetView rightToLeft="1" view="pageBreakPreview" zoomScale="60" zoomScaleNormal="100" workbookViewId="0">
      <selection activeCell="B13" sqref="B13"/>
    </sheetView>
  </sheetViews>
  <sheetFormatPr defaultRowHeight="30" customHeight="1" x14ac:dyDescent="0.45"/>
  <cols>
    <col min="1" max="1" width="5.140625" style="14" customWidth="1"/>
    <col min="2" max="2" width="41.5703125" style="14" customWidth="1"/>
    <col min="3" max="3" width="1.28515625" style="14" customWidth="1"/>
    <col min="4" max="4" width="19.42578125" style="14" customWidth="1"/>
    <col min="5" max="5" width="1.28515625" style="14" customWidth="1"/>
    <col min="6" max="6" width="19.42578125" style="14" customWidth="1"/>
    <col min="7" max="7" width="0.28515625" customWidth="1"/>
    <col min="12" max="12" width="10.140625" bestFit="1" customWidth="1"/>
  </cols>
  <sheetData>
    <row r="1" spans="1:12" ht="30" customHeight="1" x14ac:dyDescent="0.2">
      <c r="A1" s="147" t="s">
        <v>0</v>
      </c>
      <c r="B1" s="147"/>
      <c r="C1" s="147"/>
      <c r="D1" s="147"/>
      <c r="E1" s="147"/>
      <c r="F1" s="147"/>
    </row>
    <row r="2" spans="1:12" ht="30" customHeight="1" x14ac:dyDescent="0.2">
      <c r="A2" s="147" t="s">
        <v>76</v>
      </c>
      <c r="B2" s="147"/>
      <c r="C2" s="147"/>
      <c r="D2" s="147"/>
      <c r="E2" s="147"/>
      <c r="F2" s="147"/>
    </row>
    <row r="3" spans="1:12" ht="30" customHeight="1" x14ac:dyDescent="0.2">
      <c r="A3" s="147" t="s">
        <v>126</v>
      </c>
      <c r="B3" s="147"/>
      <c r="C3" s="147"/>
      <c r="D3" s="147"/>
      <c r="E3" s="147"/>
      <c r="F3" s="147"/>
    </row>
    <row r="4" spans="1:12" ht="30" customHeight="1" x14ac:dyDescent="0.2">
      <c r="A4" s="148" t="s">
        <v>200</v>
      </c>
      <c r="B4" s="148"/>
      <c r="C4" s="148"/>
      <c r="D4" s="148"/>
      <c r="E4" s="148"/>
      <c r="F4" s="148"/>
    </row>
    <row r="5" spans="1:12" ht="30" customHeight="1" x14ac:dyDescent="0.2">
      <c r="A5" s="147" t="s">
        <v>77</v>
      </c>
      <c r="B5" s="147"/>
      <c r="C5" s="28"/>
      <c r="D5" s="1" t="s">
        <v>88</v>
      </c>
      <c r="E5" s="28"/>
      <c r="F5" s="1" t="s">
        <v>89</v>
      </c>
    </row>
    <row r="6" spans="1:12" ht="30" customHeight="1" x14ac:dyDescent="0.2">
      <c r="A6" s="153"/>
      <c r="B6" s="153"/>
      <c r="C6" s="28"/>
      <c r="D6" s="2" t="s">
        <v>73</v>
      </c>
      <c r="E6" s="28"/>
      <c r="F6" s="2" t="s">
        <v>73</v>
      </c>
    </row>
    <row r="7" spans="1:12" ht="30" customHeight="1" x14ac:dyDescent="0.2">
      <c r="A7" s="184" t="s">
        <v>87</v>
      </c>
      <c r="B7" s="184"/>
      <c r="C7" s="28"/>
      <c r="D7" s="42">
        <v>194910</v>
      </c>
      <c r="E7" s="41"/>
      <c r="F7" s="42">
        <v>516665710</v>
      </c>
    </row>
    <row r="8" spans="1:12" ht="30" customHeight="1" x14ac:dyDescent="0.2">
      <c r="A8" s="185" t="s">
        <v>105</v>
      </c>
      <c r="B8" s="185"/>
      <c r="C8" s="28"/>
      <c r="D8" s="45">
        <v>0</v>
      </c>
      <c r="E8" s="41"/>
      <c r="F8" s="45">
        <v>242070037</v>
      </c>
    </row>
    <row r="9" spans="1:12" ht="30" customHeight="1" x14ac:dyDescent="0.2">
      <c r="A9" s="185" t="s">
        <v>106</v>
      </c>
      <c r="B9" s="185"/>
      <c r="C9" s="28"/>
      <c r="D9" s="55">
        <v>12930853</v>
      </c>
      <c r="E9" s="41"/>
      <c r="F9" s="55">
        <v>17238076</v>
      </c>
    </row>
    <row r="10" spans="1:12" ht="30" customHeight="1" x14ac:dyDescent="0.2">
      <c r="A10" s="176" t="s">
        <v>14</v>
      </c>
      <c r="B10" s="176"/>
      <c r="C10" s="28"/>
      <c r="D10" s="71">
        <f>SUM(D7:D9)</f>
        <v>13125763</v>
      </c>
      <c r="E10" s="24"/>
      <c r="F10" s="71">
        <f>SUM(F7:F9)</f>
        <v>775973823</v>
      </c>
    </row>
    <row r="12" spans="1:12" ht="30" customHeight="1" x14ac:dyDescent="0.45">
      <c r="L12" s="21"/>
    </row>
    <row r="13" spans="1:12" ht="30" customHeight="1" x14ac:dyDescent="0.45">
      <c r="L13" s="21"/>
    </row>
    <row r="14" spans="1:12" ht="30" customHeight="1" x14ac:dyDescent="0.45">
      <c r="L14" s="21"/>
    </row>
  </sheetData>
  <mergeCells count="9">
    <mergeCell ref="A7:B7"/>
    <mergeCell ref="A8:B8"/>
    <mergeCell ref="A9:B9"/>
    <mergeCell ref="A10:B10"/>
    <mergeCell ref="A1:F1"/>
    <mergeCell ref="A2:F2"/>
    <mergeCell ref="A3:F3"/>
    <mergeCell ref="A4:F4"/>
    <mergeCell ref="A5:B6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pageSetUpPr fitToPage="1"/>
  </sheetPr>
  <dimension ref="A1:S9"/>
  <sheetViews>
    <sheetView rightToLeft="1" view="pageBreakPreview" zoomScale="60" zoomScaleNormal="100" workbookViewId="0">
      <selection activeCell="G15" sqref="G15"/>
    </sheetView>
  </sheetViews>
  <sheetFormatPr defaultRowHeight="30" customHeight="1" x14ac:dyDescent="0.45"/>
  <cols>
    <col min="1" max="1" width="39" style="14" customWidth="1"/>
    <col min="2" max="2" width="1.28515625" style="14" customWidth="1"/>
    <col min="3" max="3" width="12.7109375" style="14" customWidth="1"/>
    <col min="4" max="4" width="1.28515625" style="14" customWidth="1"/>
    <col min="5" max="5" width="17.28515625" style="14" customWidth="1"/>
    <col min="6" max="6" width="1.28515625" style="14" customWidth="1"/>
    <col min="7" max="7" width="13.140625" style="14" customWidth="1"/>
    <col min="8" max="8" width="1.28515625" style="14" customWidth="1"/>
    <col min="9" max="9" width="14.28515625" style="14" customWidth="1"/>
    <col min="10" max="10" width="1.28515625" style="14" customWidth="1"/>
    <col min="11" max="11" width="10.42578125" style="14" customWidth="1"/>
    <col min="12" max="12" width="1.28515625" style="14" customWidth="1"/>
    <col min="13" max="13" width="15.5703125" style="14" customWidth="1"/>
    <col min="14" max="14" width="1.28515625" style="14" customWidth="1"/>
    <col min="15" max="15" width="14.28515625" style="14" customWidth="1"/>
    <col min="16" max="16" width="1.28515625" style="14" customWidth="1"/>
    <col min="17" max="17" width="10.42578125" style="14" customWidth="1"/>
    <col min="18" max="18" width="1.28515625" style="14" customWidth="1"/>
    <col min="19" max="19" width="15.5703125" style="14" customWidth="1"/>
    <col min="20" max="20" width="0.28515625" customWidth="1"/>
  </cols>
  <sheetData>
    <row r="1" spans="1:19" ht="30" customHeight="1" x14ac:dyDescent="0.2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</row>
    <row r="2" spans="1:19" ht="30" customHeight="1" x14ac:dyDescent="0.2">
      <c r="A2" s="147" t="s">
        <v>76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</row>
    <row r="3" spans="1:19" ht="30" customHeight="1" x14ac:dyDescent="0.2">
      <c r="A3" s="147" t="s">
        <v>126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</row>
    <row r="4" spans="1:19" ht="39" customHeight="1" x14ac:dyDescent="0.2">
      <c r="A4" s="148" t="s">
        <v>91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</row>
    <row r="5" spans="1:19" ht="39" customHeight="1" x14ac:dyDescent="0.45">
      <c r="A5" s="147" t="s">
        <v>15</v>
      </c>
      <c r="C5" s="150" t="s">
        <v>107</v>
      </c>
      <c r="D5" s="150"/>
      <c r="E5" s="150"/>
      <c r="F5" s="150"/>
      <c r="G5" s="150"/>
      <c r="I5" s="150" t="s">
        <v>88</v>
      </c>
      <c r="J5" s="150"/>
      <c r="K5" s="150"/>
      <c r="L5" s="150"/>
      <c r="M5" s="150"/>
      <c r="O5" s="150" t="s">
        <v>89</v>
      </c>
      <c r="P5" s="150"/>
      <c r="Q5" s="150"/>
      <c r="R5" s="150"/>
      <c r="S5" s="150"/>
    </row>
    <row r="6" spans="1:19" ht="44.25" customHeight="1" x14ac:dyDescent="0.45">
      <c r="A6" s="147"/>
      <c r="C6" s="4" t="s">
        <v>108</v>
      </c>
      <c r="D6" s="15"/>
      <c r="E6" s="4" t="s">
        <v>109</v>
      </c>
      <c r="F6" s="15"/>
      <c r="G6" s="4" t="s">
        <v>110</v>
      </c>
      <c r="I6" s="4" t="s">
        <v>111</v>
      </c>
      <c r="J6" s="15"/>
      <c r="K6" s="4" t="s">
        <v>112</v>
      </c>
      <c r="L6" s="15"/>
      <c r="M6" s="4" t="s">
        <v>113</v>
      </c>
      <c r="O6" s="4" t="s">
        <v>111</v>
      </c>
      <c r="P6" s="15"/>
      <c r="Q6" s="4" t="s">
        <v>112</v>
      </c>
      <c r="R6" s="15"/>
      <c r="S6" s="4" t="s">
        <v>113</v>
      </c>
    </row>
    <row r="8" spans="1:19" s="60" customFormat="1" ht="30" customHeight="1" thickBot="1" x14ac:dyDescent="0.25">
      <c r="A8" s="24" t="s">
        <v>14</v>
      </c>
      <c r="C8" s="9"/>
      <c r="D8" s="19"/>
      <c r="E8" s="9"/>
      <c r="F8" s="19"/>
      <c r="G8" s="9"/>
      <c r="H8" s="19"/>
      <c r="I8" s="11"/>
      <c r="J8" s="19"/>
      <c r="K8" s="11"/>
      <c r="L8" s="19"/>
      <c r="M8" s="11"/>
      <c r="N8" s="19"/>
      <c r="O8" s="11"/>
      <c r="P8" s="19"/>
      <c r="Q8" s="11"/>
      <c r="R8" s="19"/>
      <c r="S8" s="11"/>
    </row>
    <row r="9" spans="1:19" ht="30" customHeight="1" thickTop="1" x14ac:dyDescent="0.45"/>
  </sheetData>
  <mergeCells count="8">
    <mergeCell ref="A1:S1"/>
    <mergeCell ref="A2:S2"/>
    <mergeCell ref="A3:S3"/>
    <mergeCell ref="A4:S4"/>
    <mergeCell ref="A5:A6"/>
    <mergeCell ref="C5:G5"/>
    <mergeCell ref="I5:M5"/>
    <mergeCell ref="O5:S5"/>
  </mergeCells>
  <pageMargins left="0.39" right="0.39" top="0.39" bottom="0.39" header="0" footer="0"/>
  <pageSetup scale="76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  <pageSetUpPr fitToPage="1"/>
  </sheetPr>
  <dimension ref="A1:Q14"/>
  <sheetViews>
    <sheetView rightToLeft="1" view="pageBreakPreview" zoomScale="60" zoomScaleNormal="100" workbookViewId="0">
      <selection activeCell="C6" sqref="C6:D6"/>
    </sheetView>
  </sheetViews>
  <sheetFormatPr defaultRowHeight="30" customHeight="1" x14ac:dyDescent="0.45"/>
  <cols>
    <col min="1" max="1" width="30.5703125" style="14" bestFit="1" customWidth="1"/>
    <col min="2" max="2" width="1.28515625" style="14" customWidth="1"/>
    <col min="3" max="3" width="12" style="14" bestFit="1" customWidth="1"/>
    <col min="4" max="4" width="1.28515625" style="14" customWidth="1"/>
    <col min="5" max="5" width="19.85546875" style="14" bestFit="1" customWidth="1"/>
    <col min="6" max="6" width="1.28515625" style="14" customWidth="1"/>
    <col min="7" max="7" width="15.140625" style="36" bestFit="1" customWidth="1"/>
    <col min="8" max="8" width="1.28515625" style="36" customWidth="1"/>
    <col min="9" max="9" width="11.85546875" style="36" bestFit="1" customWidth="1"/>
    <col min="10" max="10" width="1.28515625" style="36" customWidth="1"/>
    <col min="11" max="11" width="15.140625" style="36" bestFit="1" customWidth="1"/>
    <col min="12" max="12" width="1.28515625" style="36" customWidth="1"/>
    <col min="13" max="13" width="16.140625" style="36" bestFit="1" customWidth="1"/>
    <col min="14" max="14" width="1.28515625" style="14" customWidth="1"/>
    <col min="15" max="15" width="11.85546875" style="14" bestFit="1" customWidth="1"/>
    <col min="16" max="16" width="1.28515625" style="14" customWidth="1"/>
    <col min="17" max="17" width="16.140625" style="14" bestFit="1" customWidth="1"/>
    <col min="18" max="18" width="0.28515625" customWidth="1"/>
  </cols>
  <sheetData>
    <row r="1" spans="1:17" ht="30" customHeight="1" x14ac:dyDescent="0.2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</row>
    <row r="2" spans="1:17" ht="30" customHeight="1" x14ac:dyDescent="0.2">
      <c r="A2" s="147" t="s">
        <v>76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</row>
    <row r="3" spans="1:17" ht="30" customHeight="1" x14ac:dyDescent="0.2">
      <c r="A3" s="147" t="s">
        <v>126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</row>
    <row r="4" spans="1:17" ht="30" customHeight="1" x14ac:dyDescent="0.2">
      <c r="A4" s="148" t="s">
        <v>114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</row>
    <row r="5" spans="1:17" ht="30" customHeight="1" x14ac:dyDescent="0.45">
      <c r="A5" s="150" t="s">
        <v>77</v>
      </c>
      <c r="C5" s="157" t="s">
        <v>88</v>
      </c>
      <c r="D5" s="157"/>
      <c r="E5" s="157"/>
      <c r="F5" s="157"/>
      <c r="G5" s="157"/>
      <c r="H5" s="157"/>
      <c r="I5" s="157"/>
      <c r="J5" s="157"/>
      <c r="K5" s="157"/>
      <c r="M5" s="150" t="s">
        <v>89</v>
      </c>
      <c r="N5" s="150"/>
      <c r="O5" s="150"/>
      <c r="P5" s="150"/>
      <c r="Q5" s="150"/>
    </row>
    <row r="6" spans="1:17" ht="42.75" customHeight="1" x14ac:dyDescent="0.45">
      <c r="A6" s="150"/>
      <c r="C6" s="155" t="s">
        <v>33</v>
      </c>
      <c r="D6" s="155"/>
      <c r="E6" s="53" t="s">
        <v>115</v>
      </c>
      <c r="G6" s="54" t="s">
        <v>116</v>
      </c>
      <c r="I6" s="54" t="s">
        <v>112</v>
      </c>
      <c r="K6" s="54" t="s">
        <v>117</v>
      </c>
      <c r="M6" s="37" t="s">
        <v>116</v>
      </c>
      <c r="N6" s="15"/>
      <c r="O6" s="4" t="s">
        <v>112</v>
      </c>
      <c r="P6" s="15"/>
      <c r="Q6" s="4" t="s">
        <v>117</v>
      </c>
    </row>
    <row r="7" spans="1:17" ht="30" customHeight="1" x14ac:dyDescent="0.2">
      <c r="A7" s="49" t="s">
        <v>56</v>
      </c>
      <c r="B7" s="28"/>
      <c r="C7" s="49" t="s">
        <v>58</v>
      </c>
      <c r="D7" s="49"/>
      <c r="E7" s="56">
        <v>0.23</v>
      </c>
      <c r="F7" s="28"/>
      <c r="G7" s="42">
        <v>1499940103</v>
      </c>
      <c r="H7" s="41"/>
      <c r="I7" s="42">
        <v>0</v>
      </c>
      <c r="J7" s="41"/>
      <c r="K7" s="42">
        <f>G7</f>
        <v>1499940103</v>
      </c>
      <c r="L7" s="41"/>
      <c r="M7" s="42">
        <v>3476276065</v>
      </c>
      <c r="N7" s="28"/>
      <c r="O7" s="29">
        <v>0</v>
      </c>
      <c r="P7" s="28"/>
      <c r="Q7" s="29">
        <f>M7</f>
        <v>3476276065</v>
      </c>
    </row>
    <row r="8" spans="1:17" ht="30" customHeight="1" x14ac:dyDescent="0.2">
      <c r="A8" s="28" t="s">
        <v>59</v>
      </c>
      <c r="B8" s="28"/>
      <c r="C8" s="28" t="s">
        <v>60</v>
      </c>
      <c r="D8" s="28"/>
      <c r="E8" s="57">
        <v>0.23</v>
      </c>
      <c r="F8" s="28"/>
      <c r="G8" s="45">
        <v>2374614529</v>
      </c>
      <c r="H8" s="41"/>
      <c r="I8" s="45">
        <v>0</v>
      </c>
      <c r="J8" s="41"/>
      <c r="K8" s="45">
        <f t="shared" ref="K8:K12" si="0">G8</f>
        <v>2374614529</v>
      </c>
      <c r="L8" s="41"/>
      <c r="M8" s="45">
        <v>3416881482</v>
      </c>
      <c r="N8" s="28"/>
      <c r="O8" s="30">
        <v>0</v>
      </c>
      <c r="P8" s="28"/>
      <c r="Q8" s="30">
        <f t="shared" ref="Q8:Q12" si="1">M8</f>
        <v>3416881482</v>
      </c>
    </row>
    <row r="9" spans="1:17" ht="30" customHeight="1" x14ac:dyDescent="0.2">
      <c r="A9" s="28" t="s">
        <v>53</v>
      </c>
      <c r="B9" s="28"/>
      <c r="C9" s="28" t="s">
        <v>55</v>
      </c>
      <c r="D9" s="28"/>
      <c r="E9" s="58">
        <v>0.20499999999999999</v>
      </c>
      <c r="F9" s="28"/>
      <c r="G9" s="45">
        <v>1098441894</v>
      </c>
      <c r="H9" s="41"/>
      <c r="I9" s="45">
        <v>0</v>
      </c>
      <c r="J9" s="41"/>
      <c r="K9" s="45">
        <f t="shared" si="0"/>
        <v>1098441894</v>
      </c>
      <c r="L9" s="41"/>
      <c r="M9" s="45">
        <v>2157903455</v>
      </c>
      <c r="N9" s="28"/>
      <c r="O9" s="30">
        <v>0</v>
      </c>
      <c r="P9" s="28"/>
      <c r="Q9" s="30">
        <f t="shared" si="1"/>
        <v>2157903455</v>
      </c>
    </row>
    <row r="10" spans="1:17" ht="30" customHeight="1" x14ac:dyDescent="0.2">
      <c r="A10" s="28" t="s">
        <v>50</v>
      </c>
      <c r="B10" s="28"/>
      <c r="C10" s="28" t="s">
        <v>52</v>
      </c>
      <c r="D10" s="28"/>
      <c r="E10" s="57">
        <v>0.18</v>
      </c>
      <c r="F10" s="28"/>
      <c r="G10" s="45">
        <v>20784735</v>
      </c>
      <c r="H10" s="41"/>
      <c r="I10" s="45">
        <v>0</v>
      </c>
      <c r="J10" s="41"/>
      <c r="K10" s="45">
        <f t="shared" si="0"/>
        <v>20784735</v>
      </c>
      <c r="L10" s="41"/>
      <c r="M10" s="45">
        <v>99863478</v>
      </c>
      <c r="N10" s="28"/>
      <c r="O10" s="30">
        <v>0</v>
      </c>
      <c r="P10" s="28"/>
      <c r="Q10" s="30">
        <f t="shared" si="1"/>
        <v>99863478</v>
      </c>
    </row>
    <row r="11" spans="1:17" ht="30" customHeight="1" x14ac:dyDescent="0.2">
      <c r="A11" s="28" t="s">
        <v>61</v>
      </c>
      <c r="B11" s="28"/>
      <c r="C11" s="28" t="s">
        <v>63</v>
      </c>
      <c r="D11" s="28"/>
      <c r="E11" s="57">
        <v>0.23</v>
      </c>
      <c r="F11" s="28"/>
      <c r="G11" s="45">
        <v>2590641308</v>
      </c>
      <c r="H11" s="41"/>
      <c r="I11" s="45">
        <v>0</v>
      </c>
      <c r="J11" s="41"/>
      <c r="K11" s="45">
        <f t="shared" si="0"/>
        <v>2590641308</v>
      </c>
      <c r="L11" s="41"/>
      <c r="M11" s="45">
        <v>4089935880</v>
      </c>
      <c r="N11" s="28"/>
      <c r="O11" s="30">
        <v>0</v>
      </c>
      <c r="P11" s="28"/>
      <c r="Q11" s="30">
        <f t="shared" si="1"/>
        <v>4089935880</v>
      </c>
    </row>
    <row r="12" spans="1:17" ht="30" customHeight="1" x14ac:dyDescent="0.2">
      <c r="A12" s="28" t="s">
        <v>47</v>
      </c>
      <c r="B12" s="28"/>
      <c r="C12" s="28" t="s">
        <v>49</v>
      </c>
      <c r="D12" s="28"/>
      <c r="E12" s="57">
        <v>0.23</v>
      </c>
      <c r="F12" s="28"/>
      <c r="G12" s="55">
        <v>1610849151</v>
      </c>
      <c r="H12" s="41"/>
      <c r="I12" s="55">
        <v>0</v>
      </c>
      <c r="J12" s="41"/>
      <c r="K12" s="45">
        <f t="shared" si="0"/>
        <v>1610849151</v>
      </c>
      <c r="L12" s="41"/>
      <c r="M12" s="55">
        <v>3262121111</v>
      </c>
      <c r="N12" s="28"/>
      <c r="O12" s="52">
        <v>0</v>
      </c>
      <c r="P12" s="28"/>
      <c r="Q12" s="30">
        <f t="shared" si="1"/>
        <v>3262121111</v>
      </c>
    </row>
    <row r="13" spans="1:17" s="70" customFormat="1" ht="30" customHeight="1" thickBot="1" x14ac:dyDescent="0.25">
      <c r="A13" s="24" t="s">
        <v>14</v>
      </c>
      <c r="B13" s="24"/>
      <c r="C13" s="73"/>
      <c r="D13" s="24"/>
      <c r="E13" s="73"/>
      <c r="F13" s="24"/>
      <c r="G13" s="67">
        <f>SUM(G7:G12)</f>
        <v>9195271720</v>
      </c>
      <c r="H13" s="33"/>
      <c r="I13" s="67">
        <v>0</v>
      </c>
      <c r="J13" s="33"/>
      <c r="K13" s="67">
        <f>SUM(K7:K12)</f>
        <v>9195271720</v>
      </c>
      <c r="L13" s="33"/>
      <c r="M13" s="67">
        <f>SUM(M7:M12)</f>
        <v>16502981471</v>
      </c>
      <c r="N13" s="24"/>
      <c r="O13" s="71">
        <v>0</v>
      </c>
      <c r="P13" s="24"/>
      <c r="Q13" s="71">
        <f>SUM(Q7:Q12)</f>
        <v>16502981471</v>
      </c>
    </row>
    <row r="14" spans="1:17" ht="30" customHeight="1" thickTop="1" x14ac:dyDescent="0.45"/>
  </sheetData>
  <mergeCells count="8">
    <mergeCell ref="A1:Q1"/>
    <mergeCell ref="A2:Q2"/>
    <mergeCell ref="A3:Q3"/>
    <mergeCell ref="A5:A6"/>
    <mergeCell ref="M5:Q5"/>
    <mergeCell ref="C6:D6"/>
    <mergeCell ref="C5:K5"/>
    <mergeCell ref="A4:Q4"/>
  </mergeCells>
  <pageMargins left="0.39" right="0.39" top="0.39" bottom="0.39" header="0" footer="0"/>
  <pageSetup scale="83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  <pageSetUpPr fitToPage="1"/>
  </sheetPr>
  <dimension ref="A1:S28"/>
  <sheetViews>
    <sheetView rightToLeft="1" view="pageBreakPreview" zoomScale="60" zoomScaleNormal="100" workbookViewId="0">
      <selection activeCell="R32" sqref="R32"/>
    </sheetView>
  </sheetViews>
  <sheetFormatPr defaultRowHeight="18.75" x14ac:dyDescent="0.2"/>
  <cols>
    <col min="1" max="1" width="57.42578125" style="28" customWidth="1"/>
    <col min="2" max="2" width="1.28515625" style="28" customWidth="1"/>
    <col min="3" max="3" width="16.28515625" style="28" bestFit="1" customWidth="1"/>
    <col min="4" max="4" width="1.28515625" style="28" customWidth="1"/>
    <col min="5" max="5" width="15" style="66" customWidth="1"/>
    <col min="6" max="6" width="1.28515625" style="28" customWidth="1"/>
    <col min="7" max="7" width="16.28515625" style="28" bestFit="1" customWidth="1"/>
    <col min="8" max="8" width="1.28515625" style="28" customWidth="1"/>
    <col min="9" max="9" width="16.140625" style="28" bestFit="1" customWidth="1"/>
    <col min="10" max="10" width="1.28515625" style="28" customWidth="1"/>
    <col min="11" max="11" width="15.140625" style="28" customWidth="1"/>
    <col min="12" max="12" width="1.28515625" style="28" customWidth="1"/>
    <col min="13" max="13" width="16.28515625" style="28" bestFit="1" customWidth="1"/>
    <col min="14" max="14" width="0.28515625" customWidth="1"/>
    <col min="18" max="18" width="11.140625" bestFit="1" customWidth="1"/>
  </cols>
  <sheetData>
    <row r="1" spans="1:18" ht="30" customHeight="1" x14ac:dyDescent="0.2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18" ht="30" customHeight="1" x14ac:dyDescent="0.2">
      <c r="A2" s="147" t="s">
        <v>76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</row>
    <row r="3" spans="1:18" ht="30" customHeight="1" x14ac:dyDescent="0.2">
      <c r="A3" s="147" t="s">
        <v>126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</row>
    <row r="4" spans="1:18" ht="35.25" customHeight="1" x14ac:dyDescent="0.2">
      <c r="A4" s="148" t="s">
        <v>118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</row>
    <row r="5" spans="1:18" ht="27.95" customHeight="1" x14ac:dyDescent="0.2">
      <c r="A5" s="150" t="s">
        <v>77</v>
      </c>
      <c r="C5" s="150" t="s">
        <v>88</v>
      </c>
      <c r="D5" s="150"/>
      <c r="E5" s="150"/>
      <c r="F5" s="150"/>
      <c r="G5" s="150"/>
      <c r="I5" s="150" t="s">
        <v>89</v>
      </c>
      <c r="J5" s="150"/>
      <c r="K5" s="150"/>
      <c r="L5" s="150"/>
      <c r="M5" s="150"/>
    </row>
    <row r="6" spans="1:18" ht="27.95" customHeight="1" x14ac:dyDescent="0.2">
      <c r="A6" s="150"/>
      <c r="C6" s="4" t="s">
        <v>116</v>
      </c>
      <c r="D6" s="49"/>
      <c r="E6" s="26" t="s">
        <v>112</v>
      </c>
      <c r="F6" s="49"/>
      <c r="G6" s="4" t="s">
        <v>117</v>
      </c>
      <c r="I6" s="4" t="s">
        <v>116</v>
      </c>
      <c r="J6" s="49"/>
      <c r="K6" s="4" t="s">
        <v>112</v>
      </c>
      <c r="L6" s="49"/>
      <c r="M6" s="4" t="s">
        <v>117</v>
      </c>
    </row>
    <row r="7" spans="1:18" ht="27.95" customHeight="1" x14ac:dyDescent="0.2">
      <c r="A7" s="64" t="s">
        <v>129</v>
      </c>
      <c r="C7" s="29">
        <v>71671234</v>
      </c>
      <c r="E7" s="65">
        <v>0</v>
      </c>
      <c r="G7" s="29">
        <f>C7+E7</f>
        <v>71671234</v>
      </c>
      <c r="I7" s="29">
        <v>1087494011</v>
      </c>
      <c r="K7" s="65">
        <v>0</v>
      </c>
      <c r="M7" s="29">
        <f>I7+K7</f>
        <v>1087494011</v>
      </c>
    </row>
    <row r="8" spans="1:18" ht="27.95" customHeight="1" x14ac:dyDescent="0.2">
      <c r="A8" s="31" t="s">
        <v>130</v>
      </c>
      <c r="C8" s="30">
        <v>1002191777</v>
      </c>
      <c r="E8" s="66">
        <v>0</v>
      </c>
      <c r="G8" s="30">
        <f t="shared" ref="G8:G27" si="0">C8+E8</f>
        <v>1002191777</v>
      </c>
      <c r="I8" s="30">
        <v>1584109583</v>
      </c>
      <c r="K8" s="66">
        <v>-5520700</v>
      </c>
      <c r="M8" s="30">
        <f t="shared" ref="M8:M27" si="1">I8+K8</f>
        <v>1578588883</v>
      </c>
    </row>
    <row r="9" spans="1:18" ht="27.95" customHeight="1" x14ac:dyDescent="0.2">
      <c r="A9" s="31" t="s">
        <v>131</v>
      </c>
      <c r="C9" s="30">
        <v>1523671232</v>
      </c>
      <c r="E9" s="66">
        <v>-1512637</v>
      </c>
      <c r="G9" s="30">
        <f t="shared" si="0"/>
        <v>1522158595</v>
      </c>
      <c r="I9" s="30">
        <v>2396547932</v>
      </c>
      <c r="K9" s="66">
        <v>-10588463</v>
      </c>
      <c r="M9" s="30">
        <f t="shared" si="1"/>
        <v>2385959469</v>
      </c>
    </row>
    <row r="10" spans="1:18" ht="27.95" customHeight="1" x14ac:dyDescent="0.2">
      <c r="A10" s="31" t="s">
        <v>132</v>
      </c>
      <c r="C10" s="30">
        <v>3528808216</v>
      </c>
      <c r="E10" s="66">
        <v>0</v>
      </c>
      <c r="G10" s="30">
        <f t="shared" si="0"/>
        <v>3528808216</v>
      </c>
      <c r="I10" s="30">
        <v>4932643828</v>
      </c>
      <c r="K10" s="66">
        <v>-21480308</v>
      </c>
      <c r="M10" s="30">
        <f t="shared" si="1"/>
        <v>4911163520</v>
      </c>
    </row>
    <row r="11" spans="1:18" ht="27.95" customHeight="1" x14ac:dyDescent="0.2">
      <c r="A11" s="31" t="s">
        <v>133</v>
      </c>
      <c r="C11" s="30">
        <v>929452034</v>
      </c>
      <c r="E11" s="66">
        <v>-5451783</v>
      </c>
      <c r="G11" s="30">
        <f t="shared" si="0"/>
        <v>924000251</v>
      </c>
      <c r="I11" s="30">
        <v>929452034</v>
      </c>
      <c r="K11" s="66">
        <v>-5451783</v>
      </c>
      <c r="M11" s="30">
        <f t="shared" si="1"/>
        <v>924000251</v>
      </c>
      <c r="R11" s="21"/>
    </row>
    <row r="12" spans="1:18" ht="27.95" customHeight="1" x14ac:dyDescent="0.2">
      <c r="A12" s="31" t="s">
        <v>134</v>
      </c>
      <c r="C12" s="30">
        <v>743561641</v>
      </c>
      <c r="E12" s="66">
        <v>-4361427</v>
      </c>
      <c r="G12" s="30">
        <f t="shared" si="0"/>
        <v>739200214</v>
      </c>
      <c r="I12" s="30">
        <v>743561641</v>
      </c>
      <c r="K12" s="66">
        <v>-4361427</v>
      </c>
      <c r="M12" s="30">
        <f t="shared" si="1"/>
        <v>739200214</v>
      </c>
    </row>
    <row r="13" spans="1:18" ht="27.95" customHeight="1" x14ac:dyDescent="0.2">
      <c r="A13" s="31" t="s">
        <v>135</v>
      </c>
      <c r="C13" s="30">
        <v>1537534245</v>
      </c>
      <c r="E13" s="66">
        <v>-10210058</v>
      </c>
      <c r="G13" s="30">
        <f t="shared" si="0"/>
        <v>1527324187</v>
      </c>
      <c r="I13" s="30">
        <v>1537534245</v>
      </c>
      <c r="K13" s="66">
        <v>-102510058</v>
      </c>
      <c r="M13" s="30">
        <f t="shared" si="1"/>
        <v>1435024187</v>
      </c>
    </row>
    <row r="14" spans="1:18" ht="27.95" customHeight="1" x14ac:dyDescent="0.2">
      <c r="A14" s="31" t="s">
        <v>136</v>
      </c>
      <c r="C14" s="30">
        <v>1018356150</v>
      </c>
      <c r="E14" s="66">
        <v>-8164562</v>
      </c>
      <c r="G14" s="30">
        <f t="shared" si="0"/>
        <v>1010191588</v>
      </c>
      <c r="I14" s="30">
        <v>1018356150</v>
      </c>
      <c r="K14" s="66">
        <v>-8164562</v>
      </c>
      <c r="M14" s="30">
        <f t="shared" si="1"/>
        <v>1010191588</v>
      </c>
    </row>
    <row r="15" spans="1:18" ht="27.95" customHeight="1" x14ac:dyDescent="0.2">
      <c r="A15" s="31" t="s">
        <v>137</v>
      </c>
      <c r="C15" s="30">
        <v>320547942</v>
      </c>
      <c r="E15" s="66">
        <v>-4673215</v>
      </c>
      <c r="G15" s="30">
        <f t="shared" si="0"/>
        <v>315874727</v>
      </c>
      <c r="I15" s="30">
        <v>320547942</v>
      </c>
      <c r="K15" s="66">
        <v>-4673215</v>
      </c>
      <c r="M15" s="30">
        <f t="shared" si="1"/>
        <v>315874727</v>
      </c>
    </row>
    <row r="16" spans="1:18" ht="27.95" customHeight="1" x14ac:dyDescent="0.2">
      <c r="A16" s="31" t="s">
        <v>138</v>
      </c>
      <c r="C16" s="30">
        <v>484931496</v>
      </c>
      <c r="E16" s="66">
        <v>-7334065</v>
      </c>
      <c r="G16" s="30">
        <f t="shared" si="0"/>
        <v>477597431</v>
      </c>
      <c r="I16" s="30">
        <v>484931496</v>
      </c>
      <c r="K16" s="66">
        <v>-7334065</v>
      </c>
      <c r="M16" s="30">
        <f t="shared" si="1"/>
        <v>477597431</v>
      </c>
    </row>
    <row r="17" spans="1:19" ht="27.95" customHeight="1" x14ac:dyDescent="0.45">
      <c r="A17" s="31" t="s">
        <v>139</v>
      </c>
      <c r="C17" s="30">
        <v>484931496</v>
      </c>
      <c r="E17" s="66">
        <v>-7334065</v>
      </c>
      <c r="G17" s="30">
        <f t="shared" si="0"/>
        <v>477597431</v>
      </c>
      <c r="I17" s="30">
        <v>484931496</v>
      </c>
      <c r="K17" s="66">
        <v>-7334065</v>
      </c>
      <c r="M17" s="30">
        <f t="shared" si="1"/>
        <v>477597431</v>
      </c>
      <c r="S17" s="23"/>
    </row>
    <row r="18" spans="1:19" ht="27.95" customHeight="1" x14ac:dyDescent="0.45">
      <c r="A18" s="31" t="s">
        <v>140</v>
      </c>
      <c r="C18" s="30">
        <v>39433</v>
      </c>
      <c r="E18" s="66">
        <v>0</v>
      </c>
      <c r="G18" s="30">
        <f t="shared" si="0"/>
        <v>39433</v>
      </c>
      <c r="I18" s="30">
        <v>78458</v>
      </c>
      <c r="K18" s="66">
        <v>0</v>
      </c>
      <c r="M18" s="30">
        <f t="shared" si="1"/>
        <v>78458</v>
      </c>
      <c r="S18" s="23"/>
    </row>
    <row r="19" spans="1:19" ht="27.95" customHeight="1" x14ac:dyDescent="0.2">
      <c r="A19" s="31" t="s">
        <v>127</v>
      </c>
      <c r="C19" s="30">
        <v>64467</v>
      </c>
      <c r="E19" s="66">
        <v>0</v>
      </c>
      <c r="G19" s="30">
        <f t="shared" si="0"/>
        <v>64467</v>
      </c>
      <c r="I19" s="30">
        <v>653617</v>
      </c>
      <c r="K19" s="66">
        <v>0</v>
      </c>
      <c r="M19" s="30">
        <f t="shared" si="1"/>
        <v>653617</v>
      </c>
      <c r="S19" s="21"/>
    </row>
    <row r="20" spans="1:19" ht="27.95" customHeight="1" x14ac:dyDescent="0.2">
      <c r="A20" s="31" t="s">
        <v>128</v>
      </c>
      <c r="C20" s="30">
        <v>45382</v>
      </c>
      <c r="E20" s="66">
        <v>0</v>
      </c>
      <c r="G20" s="30">
        <f t="shared" si="0"/>
        <v>45382</v>
      </c>
      <c r="I20" s="30">
        <v>625134</v>
      </c>
      <c r="K20" s="66">
        <v>0</v>
      </c>
      <c r="M20" s="30">
        <f>I20+K20</f>
        <v>625134</v>
      </c>
      <c r="S20" s="21"/>
    </row>
    <row r="21" spans="1:19" ht="27.95" customHeight="1" x14ac:dyDescent="0.2">
      <c r="A21" s="31" t="s">
        <v>141</v>
      </c>
      <c r="C21" s="30">
        <v>0</v>
      </c>
      <c r="E21" s="66">
        <v>0</v>
      </c>
      <c r="G21" s="30">
        <f t="shared" si="0"/>
        <v>0</v>
      </c>
      <c r="I21" s="30">
        <v>46068483</v>
      </c>
      <c r="K21" s="66">
        <v>0</v>
      </c>
      <c r="M21" s="30">
        <f t="shared" si="1"/>
        <v>46068483</v>
      </c>
      <c r="S21" s="21"/>
    </row>
    <row r="22" spans="1:19" ht="27.95" customHeight="1" x14ac:dyDescent="0.2">
      <c r="A22" s="31" t="s">
        <v>142</v>
      </c>
      <c r="C22" s="30">
        <v>24246575</v>
      </c>
      <c r="E22" s="66">
        <v>0</v>
      </c>
      <c r="G22" s="30">
        <f t="shared" si="0"/>
        <v>24246575</v>
      </c>
      <c r="I22" s="30">
        <v>775890400</v>
      </c>
      <c r="K22" s="66">
        <v>-66839</v>
      </c>
      <c r="M22" s="30">
        <f t="shared" si="1"/>
        <v>775823561</v>
      </c>
      <c r="S22" s="21"/>
    </row>
    <row r="23" spans="1:19" ht="27.95" customHeight="1" x14ac:dyDescent="0.2">
      <c r="A23" s="31" t="s">
        <v>143</v>
      </c>
      <c r="C23" s="30">
        <v>80821916</v>
      </c>
      <c r="E23" s="66">
        <v>0</v>
      </c>
      <c r="G23" s="30">
        <f t="shared" si="0"/>
        <v>80821916</v>
      </c>
      <c r="I23" s="30">
        <v>1333561614</v>
      </c>
      <c r="K23" s="66">
        <v>-1185891</v>
      </c>
      <c r="M23" s="30">
        <f t="shared" si="1"/>
        <v>1332375723</v>
      </c>
      <c r="S23" s="21"/>
    </row>
    <row r="24" spans="1:19" ht="27.95" customHeight="1" x14ac:dyDescent="0.2">
      <c r="A24" s="31" t="s">
        <v>144</v>
      </c>
      <c r="C24" s="30">
        <v>27952</v>
      </c>
      <c r="E24" s="66">
        <v>0</v>
      </c>
      <c r="G24" s="30">
        <f t="shared" si="0"/>
        <v>27952</v>
      </c>
      <c r="I24" s="30">
        <v>32965</v>
      </c>
      <c r="K24" s="66">
        <v>0</v>
      </c>
      <c r="M24" s="30">
        <f t="shared" si="1"/>
        <v>32965</v>
      </c>
      <c r="S24" s="21"/>
    </row>
    <row r="25" spans="1:19" ht="27.95" customHeight="1" x14ac:dyDescent="0.2">
      <c r="A25" s="31" t="s">
        <v>145</v>
      </c>
      <c r="C25" s="30">
        <v>0</v>
      </c>
      <c r="E25" s="66">
        <v>0</v>
      </c>
      <c r="G25" s="30">
        <f t="shared" si="0"/>
        <v>0</v>
      </c>
      <c r="I25" s="30">
        <v>310356160</v>
      </c>
      <c r="K25" s="66">
        <v>0</v>
      </c>
      <c r="M25" s="30">
        <f t="shared" si="1"/>
        <v>310356160</v>
      </c>
      <c r="S25" s="21"/>
    </row>
    <row r="26" spans="1:19" ht="27.95" customHeight="1" x14ac:dyDescent="0.2">
      <c r="A26" s="31" t="s">
        <v>147</v>
      </c>
      <c r="C26" s="30">
        <v>73972622</v>
      </c>
      <c r="E26" s="66">
        <v>0</v>
      </c>
      <c r="G26" s="30">
        <f t="shared" si="0"/>
        <v>73972622</v>
      </c>
      <c r="I26" s="30">
        <v>1602739744</v>
      </c>
      <c r="K26" s="66">
        <v>0</v>
      </c>
      <c r="M26" s="30">
        <f t="shared" si="1"/>
        <v>1602739744</v>
      </c>
      <c r="S26" s="21"/>
    </row>
    <row r="27" spans="1:19" ht="27.95" customHeight="1" x14ac:dyDescent="0.2">
      <c r="A27" s="31" t="s">
        <v>146</v>
      </c>
      <c r="C27" s="30">
        <v>0</v>
      </c>
      <c r="E27" s="66">
        <v>0</v>
      </c>
      <c r="G27" s="30">
        <f t="shared" si="0"/>
        <v>0</v>
      </c>
      <c r="I27" s="30">
        <v>1186849318</v>
      </c>
      <c r="K27" s="66">
        <v>0</v>
      </c>
      <c r="M27" s="30">
        <f t="shared" si="1"/>
        <v>1186849318</v>
      </c>
      <c r="S27" s="21"/>
    </row>
    <row r="28" spans="1:19" s="70" customFormat="1" ht="27.95" customHeight="1" thickBot="1" x14ac:dyDescent="0.25">
      <c r="A28" s="24" t="s">
        <v>14</v>
      </c>
      <c r="B28" s="24"/>
      <c r="C28" s="71">
        <f>SUM(C7:C27)</f>
        <v>11824875810</v>
      </c>
      <c r="D28" s="24"/>
      <c r="E28" s="72">
        <f>SUM(E7:E27)</f>
        <v>-49041812</v>
      </c>
      <c r="F28" s="24"/>
      <c r="G28" s="71">
        <f>SUM(G7:G27)</f>
        <v>11775833998</v>
      </c>
      <c r="H28" s="24"/>
      <c r="I28" s="71">
        <f>SUM(I7:I27)</f>
        <v>20776966251</v>
      </c>
      <c r="J28" s="24"/>
      <c r="K28" s="72">
        <f>SUM(K7:K27)</f>
        <v>-178671376</v>
      </c>
      <c r="L28" s="24"/>
      <c r="M28" s="71">
        <f>SUM(M7:M27)</f>
        <v>20598294875</v>
      </c>
    </row>
  </sheetData>
  <mergeCells count="7">
    <mergeCell ref="A1:M1"/>
    <mergeCell ref="A2:M2"/>
    <mergeCell ref="A3:M3"/>
    <mergeCell ref="A4:M4"/>
    <mergeCell ref="A5:A6"/>
    <mergeCell ref="C5:G5"/>
    <mergeCell ref="I5:M5"/>
  </mergeCells>
  <pageMargins left="0.39" right="0.39" top="0.39" bottom="0.39" header="0" footer="0"/>
  <pageSetup scale="8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  <pageSetUpPr fitToPage="1"/>
  </sheetPr>
  <dimension ref="A1:Z23"/>
  <sheetViews>
    <sheetView rightToLeft="1" view="pageBreakPreview" zoomScale="60" zoomScaleNormal="100" workbookViewId="0">
      <selection activeCell="Q21" sqref="Q21"/>
    </sheetView>
  </sheetViews>
  <sheetFormatPr defaultRowHeight="30" customHeight="1" x14ac:dyDescent="0.45"/>
  <cols>
    <col min="1" max="1" width="40.28515625" style="14" customWidth="1"/>
    <col min="2" max="2" width="1.28515625" style="14" customWidth="1"/>
    <col min="3" max="3" width="12.5703125" style="14" customWidth="1"/>
    <col min="4" max="4" width="1.28515625" style="14" customWidth="1"/>
    <col min="5" max="5" width="21" style="14" customWidth="1"/>
    <col min="6" max="6" width="1.28515625" style="14" customWidth="1"/>
    <col min="7" max="7" width="17" style="14" customWidth="1"/>
    <col min="8" max="8" width="1.28515625" style="14" customWidth="1"/>
    <col min="9" max="9" width="15.5703125" style="27" customWidth="1"/>
    <col min="10" max="10" width="1.28515625" style="14" customWidth="1"/>
    <col min="11" max="11" width="11.28515625" style="14" bestFit="1" customWidth="1"/>
    <col min="12" max="12" width="1.28515625" style="14" customWidth="1"/>
    <col min="13" max="13" width="19" style="14" customWidth="1"/>
    <col min="14" max="14" width="1.28515625" style="14" customWidth="1"/>
    <col min="15" max="15" width="16.85546875" style="14" customWidth="1"/>
    <col min="16" max="16" width="1.28515625" style="14" customWidth="1"/>
    <col min="17" max="17" width="16.140625" style="14" customWidth="1"/>
    <col min="18" max="18" width="0.28515625" hidden="1" customWidth="1"/>
    <col min="20" max="20" width="16.42578125" bestFit="1" customWidth="1"/>
    <col min="21" max="21" width="14" customWidth="1"/>
    <col min="25" max="25" width="13.42578125" bestFit="1" customWidth="1"/>
    <col min="26" max="26" width="11.7109375" style="21" bestFit="1" customWidth="1"/>
  </cols>
  <sheetData>
    <row r="1" spans="1:26" ht="30" customHeight="1" x14ac:dyDescent="0.2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</row>
    <row r="2" spans="1:26" ht="30" customHeight="1" x14ac:dyDescent="0.2">
      <c r="A2" s="147" t="s">
        <v>76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</row>
    <row r="3" spans="1:26" ht="30" customHeight="1" x14ac:dyDescent="0.2">
      <c r="A3" s="147" t="s">
        <v>126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</row>
    <row r="4" spans="1:26" ht="30" customHeight="1" x14ac:dyDescent="0.2">
      <c r="A4" s="161" t="s">
        <v>119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</row>
    <row r="5" spans="1:26" ht="30" customHeight="1" x14ac:dyDescent="0.45">
      <c r="A5" s="150" t="s">
        <v>77</v>
      </c>
      <c r="C5" s="150" t="s">
        <v>88</v>
      </c>
      <c r="D5" s="150"/>
      <c r="E5" s="150"/>
      <c r="F5" s="150"/>
      <c r="G5" s="150"/>
      <c r="H5" s="150"/>
      <c r="I5" s="150"/>
      <c r="K5" s="150" t="s">
        <v>89</v>
      </c>
      <c r="L5" s="150"/>
      <c r="M5" s="150"/>
      <c r="N5" s="150"/>
      <c r="O5" s="150"/>
      <c r="P5" s="150"/>
      <c r="Q5" s="150"/>
    </row>
    <row r="6" spans="1:26" ht="40.5" customHeight="1" x14ac:dyDescent="0.45">
      <c r="A6" s="150"/>
      <c r="C6" s="4" t="s">
        <v>7</v>
      </c>
      <c r="D6" s="15"/>
      <c r="E6" s="4" t="s">
        <v>120</v>
      </c>
      <c r="F6" s="15"/>
      <c r="G6" s="4" t="s">
        <v>121</v>
      </c>
      <c r="H6" s="15"/>
      <c r="I6" s="26" t="s">
        <v>122</v>
      </c>
      <c r="K6" s="4" t="s">
        <v>7</v>
      </c>
      <c r="L6" s="15"/>
      <c r="M6" s="4" t="s">
        <v>120</v>
      </c>
      <c r="N6" s="15"/>
      <c r="O6" s="4" t="s">
        <v>121</v>
      </c>
      <c r="P6" s="15"/>
      <c r="Q6" s="4" t="s">
        <v>122</v>
      </c>
    </row>
    <row r="7" spans="1:26" ht="30" customHeight="1" x14ac:dyDescent="0.45">
      <c r="A7" s="64" t="s">
        <v>185</v>
      </c>
      <c r="C7" s="29">
        <v>28</v>
      </c>
      <c r="D7" s="28"/>
      <c r="E7" s="29">
        <v>868405</v>
      </c>
      <c r="F7" s="28"/>
      <c r="G7" s="29">
        <v>736954</v>
      </c>
      <c r="H7" s="28"/>
      <c r="I7" s="65">
        <f>E7-G7</f>
        <v>131451</v>
      </c>
      <c r="J7" s="28"/>
      <c r="K7" s="29">
        <v>28</v>
      </c>
      <c r="L7" s="28"/>
      <c r="M7" s="29">
        <v>868405</v>
      </c>
      <c r="N7" s="28"/>
      <c r="O7" s="29">
        <v>736954</v>
      </c>
      <c r="P7" s="28"/>
      <c r="Q7" s="79">
        <f>M7-O7</f>
        <v>131451</v>
      </c>
    </row>
    <row r="8" spans="1:26" ht="30" customHeight="1" x14ac:dyDescent="0.45">
      <c r="A8" s="31" t="s">
        <v>191</v>
      </c>
      <c r="C8" s="30">
        <v>0</v>
      </c>
      <c r="D8" s="28"/>
      <c r="E8" s="30">
        <v>0</v>
      </c>
      <c r="F8" s="28"/>
      <c r="G8" s="30">
        <v>0</v>
      </c>
      <c r="H8" s="28"/>
      <c r="I8" s="66">
        <v>0</v>
      </c>
      <c r="J8" s="28"/>
      <c r="K8" s="30">
        <v>208</v>
      </c>
      <c r="L8" s="28"/>
      <c r="M8" s="30">
        <v>808857</v>
      </c>
      <c r="N8" s="28"/>
      <c r="O8" s="30">
        <v>769983</v>
      </c>
      <c r="P8" s="28"/>
      <c r="Q8" s="80">
        <f>M8-O8</f>
        <v>38874</v>
      </c>
    </row>
    <row r="9" spans="1:26" ht="30" customHeight="1" x14ac:dyDescent="0.45">
      <c r="A9" s="31" t="s">
        <v>186</v>
      </c>
      <c r="C9" s="30">
        <v>800000</v>
      </c>
      <c r="D9" s="28"/>
      <c r="E9" s="30">
        <v>22848881213</v>
      </c>
      <c r="F9" s="28"/>
      <c r="G9" s="30">
        <v>22457140390</v>
      </c>
      <c r="H9" s="28"/>
      <c r="I9" s="66">
        <f t="shared" ref="I9:I10" si="0">E9-G9</f>
        <v>391740823</v>
      </c>
      <c r="J9" s="28"/>
      <c r="K9" s="30">
        <v>800000</v>
      </c>
      <c r="L9" s="28"/>
      <c r="M9" s="30">
        <v>22848881213</v>
      </c>
      <c r="N9" s="28"/>
      <c r="O9" s="30">
        <v>22457140390</v>
      </c>
      <c r="P9" s="28"/>
      <c r="Q9" s="80">
        <v>391740823</v>
      </c>
    </row>
    <row r="10" spans="1:26" ht="30" customHeight="1" x14ac:dyDescent="0.45">
      <c r="A10" s="31" t="s">
        <v>187</v>
      </c>
      <c r="C10" s="30">
        <v>5580000</v>
      </c>
      <c r="D10" s="28"/>
      <c r="E10" s="30">
        <v>58963777297</v>
      </c>
      <c r="F10" s="28"/>
      <c r="G10" s="30">
        <v>59905109392</v>
      </c>
      <c r="H10" s="28"/>
      <c r="I10" s="66">
        <f t="shared" si="0"/>
        <v>-941332095</v>
      </c>
      <c r="J10" s="28"/>
      <c r="K10" s="30">
        <v>5580000</v>
      </c>
      <c r="L10" s="28"/>
      <c r="M10" s="30">
        <v>58963777297</v>
      </c>
      <c r="N10" s="28"/>
      <c r="O10" s="30">
        <v>59905109392</v>
      </c>
      <c r="P10" s="28"/>
      <c r="Q10" s="66">
        <v>-941332095</v>
      </c>
    </row>
    <row r="11" spans="1:26" ht="30" customHeight="1" x14ac:dyDescent="0.45">
      <c r="A11" s="31" t="s">
        <v>157</v>
      </c>
      <c r="C11" s="30">
        <v>871019</v>
      </c>
      <c r="D11" s="28"/>
      <c r="E11" s="30">
        <v>19974847913</v>
      </c>
      <c r="F11" s="28"/>
      <c r="G11" s="30">
        <v>20401140392</v>
      </c>
      <c r="H11" s="28"/>
      <c r="I11" s="66">
        <f>E11-G11</f>
        <v>-426292479</v>
      </c>
      <c r="J11" s="28"/>
      <c r="K11" s="30">
        <v>871019</v>
      </c>
      <c r="L11" s="28"/>
      <c r="M11" s="30">
        <v>19974847913</v>
      </c>
      <c r="N11" s="28"/>
      <c r="O11" s="30">
        <v>20401140392</v>
      </c>
      <c r="P11" s="28"/>
      <c r="Q11" s="66">
        <v>-426292479</v>
      </c>
    </row>
    <row r="12" spans="1:26" ht="30" customHeight="1" x14ac:dyDescent="0.45">
      <c r="A12" s="31" t="s">
        <v>188</v>
      </c>
      <c r="C12" s="30">
        <v>5000</v>
      </c>
      <c r="D12" s="28"/>
      <c r="E12" s="30">
        <v>5000000000</v>
      </c>
      <c r="F12" s="28"/>
      <c r="G12" s="30">
        <v>4916508721</v>
      </c>
      <c r="H12" s="28"/>
      <c r="I12" s="66">
        <f t="shared" ref="I12:I13" si="1">E12-G12</f>
        <v>83491279</v>
      </c>
      <c r="J12" s="28"/>
      <c r="K12" s="30">
        <v>5000</v>
      </c>
      <c r="L12" s="28"/>
      <c r="M12" s="30">
        <v>5000000000</v>
      </c>
      <c r="N12" s="28"/>
      <c r="O12" s="30">
        <v>4916508721</v>
      </c>
      <c r="P12" s="28"/>
      <c r="Q12" s="80">
        <f t="shared" ref="Q12:Q14" si="2">M12-O12</f>
        <v>83491279</v>
      </c>
      <c r="T12" s="115"/>
      <c r="U12" s="115"/>
      <c r="V12" s="115"/>
      <c r="W12" s="115"/>
      <c r="X12" s="115"/>
      <c r="Y12" s="115"/>
      <c r="Z12" s="120"/>
    </row>
    <row r="13" spans="1:26" ht="30" customHeight="1" x14ac:dyDescent="0.45">
      <c r="A13" s="31" t="s">
        <v>189</v>
      </c>
      <c r="C13" s="30">
        <v>4435</v>
      </c>
      <c r="D13" s="28"/>
      <c r="E13" s="30">
        <v>2847197354</v>
      </c>
      <c r="F13" s="28"/>
      <c r="G13" s="30">
        <v>2740865328</v>
      </c>
      <c r="H13" s="28"/>
      <c r="I13" s="66">
        <f t="shared" si="1"/>
        <v>106332026</v>
      </c>
      <c r="J13" s="28"/>
      <c r="K13" s="30">
        <v>4435</v>
      </c>
      <c r="L13" s="28"/>
      <c r="M13" s="30">
        <v>2847197354</v>
      </c>
      <c r="N13" s="28"/>
      <c r="O13" s="30">
        <v>2740865328</v>
      </c>
      <c r="P13" s="28"/>
      <c r="Q13" s="80">
        <f t="shared" si="2"/>
        <v>106332026</v>
      </c>
      <c r="T13" s="116"/>
      <c r="U13" s="117"/>
      <c r="V13" s="117"/>
      <c r="W13" s="117"/>
      <c r="X13" s="117"/>
      <c r="Y13" s="117"/>
      <c r="Z13" s="117"/>
    </row>
    <row r="14" spans="1:26" ht="30" customHeight="1" x14ac:dyDescent="0.45">
      <c r="A14" s="31" t="s">
        <v>190</v>
      </c>
      <c r="C14" s="30">
        <v>0</v>
      </c>
      <c r="D14" s="28"/>
      <c r="E14" s="30">
        <v>0</v>
      </c>
      <c r="F14" s="28"/>
      <c r="G14" s="30">
        <v>0</v>
      </c>
      <c r="H14" s="28"/>
      <c r="I14" s="66">
        <v>0</v>
      </c>
      <c r="J14" s="28"/>
      <c r="K14" s="30">
        <v>73458</v>
      </c>
      <c r="L14" s="28"/>
      <c r="M14" s="30">
        <v>45168481731</v>
      </c>
      <c r="N14" s="28"/>
      <c r="O14" s="30">
        <v>44619849926</v>
      </c>
      <c r="P14" s="28"/>
      <c r="Q14" s="80">
        <f t="shared" si="2"/>
        <v>548631805</v>
      </c>
      <c r="T14" s="116"/>
      <c r="U14" s="117"/>
      <c r="V14" s="117"/>
      <c r="W14" s="117"/>
      <c r="X14" s="116"/>
      <c r="Y14" s="116"/>
      <c r="Z14" s="117"/>
    </row>
    <row r="15" spans="1:26" ht="30" customHeight="1" x14ac:dyDescent="0.45">
      <c r="A15" s="108" t="s">
        <v>14</v>
      </c>
      <c r="C15" s="71">
        <f>SUM(C7:C14)</f>
        <v>7260482</v>
      </c>
      <c r="D15" s="24"/>
      <c r="E15" s="71">
        <f>SUM(E7:E14)</f>
        <v>109635572182</v>
      </c>
      <c r="F15" s="24"/>
      <c r="G15" s="71">
        <f>SUM(G7:G14)</f>
        <v>110421501177</v>
      </c>
      <c r="H15" s="24"/>
      <c r="I15" s="72">
        <f>SUM(I7:I14)</f>
        <v>-785928995</v>
      </c>
      <c r="J15" s="24"/>
      <c r="K15" s="71">
        <f>SUM(K7:K14)</f>
        <v>7334148</v>
      </c>
      <c r="L15" s="24"/>
      <c r="M15" s="71">
        <f>SUM(M7:M14)</f>
        <v>154804862770</v>
      </c>
      <c r="N15" s="24"/>
      <c r="O15" s="71">
        <f>SUM(O7:O14)</f>
        <v>155042121086</v>
      </c>
      <c r="P15" s="24"/>
      <c r="Q15" s="72">
        <f>SUM(Q7:Q14)</f>
        <v>-237258316</v>
      </c>
      <c r="T15" s="116"/>
      <c r="U15" s="117"/>
      <c r="V15" s="117"/>
      <c r="W15" s="117"/>
      <c r="X15" s="117"/>
      <c r="Y15" s="117"/>
      <c r="Z15" s="117"/>
    </row>
    <row r="16" spans="1:26" ht="30" customHeight="1" x14ac:dyDescent="0.45">
      <c r="T16" s="118"/>
      <c r="U16" s="119"/>
      <c r="V16" s="117"/>
      <c r="W16" s="117"/>
      <c r="X16" s="117"/>
      <c r="Y16" s="116"/>
      <c r="Z16" s="117"/>
    </row>
    <row r="20" spans="21:21" ht="30" customHeight="1" x14ac:dyDescent="0.45">
      <c r="U20" s="23"/>
    </row>
    <row r="21" spans="21:21" ht="30" customHeight="1" x14ac:dyDescent="0.45">
      <c r="U21" s="23"/>
    </row>
    <row r="23" spans="21:21" ht="30" customHeight="1" x14ac:dyDescent="0.45">
      <c r="U23" s="21"/>
    </row>
  </sheetData>
  <mergeCells count="7">
    <mergeCell ref="A1:Q1"/>
    <mergeCell ref="A2:Q2"/>
    <mergeCell ref="A3:Q3"/>
    <mergeCell ref="A4:Q4"/>
    <mergeCell ref="A5:A6"/>
    <mergeCell ref="C5:I5"/>
    <mergeCell ref="K5:Q5"/>
  </mergeCells>
  <pageMargins left="0.39" right="0.39" top="0.39" bottom="0.39" header="0" footer="0"/>
  <pageSetup scale="73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  <pageSetUpPr fitToPage="1"/>
  </sheetPr>
  <dimension ref="A1:T19"/>
  <sheetViews>
    <sheetView rightToLeft="1" view="pageBreakPreview" zoomScale="60" zoomScaleNormal="100" workbookViewId="0">
      <selection activeCell="A7" sqref="A7"/>
    </sheetView>
  </sheetViews>
  <sheetFormatPr defaultRowHeight="30" customHeight="1" x14ac:dyDescent="0.45"/>
  <cols>
    <col min="1" max="1" width="40.28515625" style="36" customWidth="1"/>
    <col min="2" max="2" width="1.28515625" style="36" customWidth="1"/>
    <col min="3" max="3" width="10.85546875" style="36" bestFit="1" customWidth="1"/>
    <col min="4" max="4" width="1.28515625" style="36" customWidth="1"/>
    <col min="5" max="5" width="18.42578125" style="36" customWidth="1"/>
    <col min="6" max="6" width="1.28515625" style="36" customWidth="1"/>
    <col min="7" max="7" width="18.140625" style="36" customWidth="1"/>
    <col min="8" max="8" width="1.28515625" style="36" customWidth="1"/>
    <col min="9" max="9" width="16.5703125" style="47" bestFit="1" customWidth="1"/>
    <col min="10" max="10" width="1.28515625" style="36" customWidth="1"/>
    <col min="11" max="11" width="10.85546875" style="36" bestFit="1" customWidth="1"/>
    <col min="12" max="12" width="1.28515625" style="36" customWidth="1"/>
    <col min="13" max="13" width="20.42578125" style="36" customWidth="1"/>
    <col min="14" max="14" width="1.28515625" style="36" customWidth="1"/>
    <col min="15" max="15" width="17.5703125" style="36" bestFit="1" customWidth="1"/>
    <col min="16" max="16" width="1.28515625" style="36" customWidth="1"/>
    <col min="17" max="17" width="16.5703125" style="48" bestFit="1" customWidth="1"/>
    <col min="18" max="18" width="1.28515625" style="34" customWidth="1"/>
    <col min="19" max="19" width="0.28515625" style="34" customWidth="1"/>
    <col min="20" max="20" width="9.140625" style="34"/>
  </cols>
  <sheetData>
    <row r="1" spans="1:18" ht="30" customHeight="1" x14ac:dyDescent="0.2">
      <c r="A1" s="159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18" ht="30" customHeight="1" x14ac:dyDescent="0.2">
      <c r="A2" s="159" t="s">
        <v>76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</row>
    <row r="3" spans="1:18" ht="30" customHeight="1" x14ac:dyDescent="0.2">
      <c r="A3" s="159" t="s">
        <v>126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</row>
    <row r="4" spans="1:18" ht="30" customHeight="1" x14ac:dyDescent="0.2">
      <c r="A4" s="161" t="s">
        <v>123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</row>
    <row r="5" spans="1:18" ht="30" customHeight="1" x14ac:dyDescent="0.45">
      <c r="A5" s="160" t="s">
        <v>77</v>
      </c>
      <c r="C5" s="160" t="s">
        <v>88</v>
      </c>
      <c r="D5" s="160"/>
      <c r="E5" s="160"/>
      <c r="F5" s="160"/>
      <c r="G5" s="160"/>
      <c r="H5" s="160"/>
      <c r="I5" s="160"/>
      <c r="K5" s="160" t="s">
        <v>89</v>
      </c>
      <c r="L5" s="160"/>
      <c r="M5" s="160"/>
      <c r="N5" s="160"/>
      <c r="O5" s="160"/>
      <c r="P5" s="160"/>
      <c r="Q5" s="160"/>
      <c r="R5" s="160"/>
    </row>
    <row r="6" spans="1:18" ht="42" x14ac:dyDescent="0.45">
      <c r="A6" s="160"/>
      <c r="C6" s="37" t="s">
        <v>7</v>
      </c>
      <c r="D6" s="38"/>
      <c r="E6" s="37" t="s">
        <v>9</v>
      </c>
      <c r="F6" s="38"/>
      <c r="G6" s="37" t="s">
        <v>121</v>
      </c>
      <c r="H6" s="38"/>
      <c r="I6" s="39" t="s">
        <v>124</v>
      </c>
      <c r="K6" s="37" t="s">
        <v>7</v>
      </c>
      <c r="L6" s="38"/>
      <c r="M6" s="37" t="s">
        <v>9</v>
      </c>
      <c r="N6" s="38"/>
      <c r="O6" s="37" t="s">
        <v>121</v>
      </c>
      <c r="P6" s="38"/>
      <c r="Q6" s="188" t="s">
        <v>124</v>
      </c>
      <c r="R6" s="188"/>
    </row>
    <row r="7" spans="1:18" ht="30" customHeight="1" x14ac:dyDescent="0.2">
      <c r="A7" s="40" t="s">
        <v>148</v>
      </c>
      <c r="B7" s="41"/>
      <c r="C7" s="42">
        <v>753498</v>
      </c>
      <c r="D7" s="41"/>
      <c r="E7" s="42">
        <v>18725126053</v>
      </c>
      <c r="F7" s="41"/>
      <c r="G7" s="42">
        <v>18159995018</v>
      </c>
      <c r="H7" s="41"/>
      <c r="I7" s="43">
        <f>E7-G7</f>
        <v>565131035</v>
      </c>
      <c r="J7" s="41"/>
      <c r="K7" s="42">
        <v>753498</v>
      </c>
      <c r="L7" s="41"/>
      <c r="M7" s="42">
        <v>18725126053</v>
      </c>
      <c r="N7" s="41"/>
      <c r="O7" s="42">
        <v>17787887565</v>
      </c>
      <c r="P7" s="41"/>
      <c r="Q7" s="186">
        <f>M7-O7</f>
        <v>937238488</v>
      </c>
      <c r="R7" s="186"/>
    </row>
    <row r="8" spans="1:18" ht="30" customHeight="1" x14ac:dyDescent="0.2">
      <c r="A8" s="44" t="s">
        <v>149</v>
      </c>
      <c r="B8" s="41"/>
      <c r="C8" s="45">
        <v>299343</v>
      </c>
      <c r="D8" s="41"/>
      <c r="E8" s="45">
        <v>7118893094</v>
      </c>
      <c r="F8" s="41"/>
      <c r="G8" s="45">
        <v>7083014590</v>
      </c>
      <c r="H8" s="41"/>
      <c r="I8" s="46">
        <f t="shared" ref="I8:I9" si="0">E8-G8</f>
        <v>35878504</v>
      </c>
      <c r="J8" s="41"/>
      <c r="K8" s="45">
        <v>299343</v>
      </c>
      <c r="L8" s="41"/>
      <c r="M8" s="45">
        <v>7118893094</v>
      </c>
      <c r="N8" s="41"/>
      <c r="O8" s="45">
        <v>7447779376</v>
      </c>
      <c r="P8" s="41"/>
      <c r="Q8" s="46">
        <f t="shared" ref="Q8:Q9" si="1">M8-O8</f>
        <v>-328886282</v>
      </c>
      <c r="R8" s="46"/>
    </row>
    <row r="9" spans="1:18" ht="30" customHeight="1" x14ac:dyDescent="0.2">
      <c r="A9" s="44" t="s">
        <v>150</v>
      </c>
      <c r="B9" s="41"/>
      <c r="C9" s="45">
        <v>34212</v>
      </c>
      <c r="D9" s="41"/>
      <c r="E9" s="45">
        <v>9889878846</v>
      </c>
      <c r="F9" s="41"/>
      <c r="G9" s="45">
        <v>11923417268</v>
      </c>
      <c r="H9" s="41"/>
      <c r="I9" s="46">
        <f t="shared" si="0"/>
        <v>-2033538422</v>
      </c>
      <c r="J9" s="41"/>
      <c r="K9" s="45">
        <v>34212</v>
      </c>
      <c r="L9" s="41"/>
      <c r="M9" s="45">
        <v>9889878846</v>
      </c>
      <c r="N9" s="41"/>
      <c r="O9" s="45">
        <v>13065580465</v>
      </c>
      <c r="P9" s="41"/>
      <c r="Q9" s="46">
        <f t="shared" si="1"/>
        <v>-3175701619</v>
      </c>
      <c r="R9" s="46"/>
    </row>
    <row r="10" spans="1:18" ht="30" customHeight="1" x14ac:dyDescent="0.2">
      <c r="A10" s="44" t="s">
        <v>53</v>
      </c>
      <c r="B10" s="41"/>
      <c r="C10" s="45">
        <v>65000</v>
      </c>
      <c r="D10" s="41"/>
      <c r="E10" s="45">
        <v>62270411442</v>
      </c>
      <c r="F10" s="41"/>
      <c r="G10" s="45">
        <v>61319633801</v>
      </c>
      <c r="H10" s="41"/>
      <c r="I10" s="46">
        <f>E10-G10</f>
        <v>950777641</v>
      </c>
      <c r="J10" s="41"/>
      <c r="K10" s="45">
        <v>65000</v>
      </c>
      <c r="L10" s="41"/>
      <c r="M10" s="45">
        <v>62270411442</v>
      </c>
      <c r="N10" s="41"/>
      <c r="O10" s="45">
        <v>61319633801</v>
      </c>
      <c r="P10" s="41"/>
      <c r="Q10" s="187">
        <f>M10-O10</f>
        <v>950777641</v>
      </c>
      <c r="R10" s="187"/>
    </row>
    <row r="11" spans="1:18" ht="30" customHeight="1" x14ac:dyDescent="0.2">
      <c r="A11" s="44" t="s">
        <v>41</v>
      </c>
      <c r="B11" s="41"/>
      <c r="C11" s="45">
        <v>44431</v>
      </c>
      <c r="D11" s="41"/>
      <c r="E11" s="45">
        <v>34405572360</v>
      </c>
      <c r="F11" s="41"/>
      <c r="G11" s="45">
        <v>33583747842</v>
      </c>
      <c r="H11" s="41"/>
      <c r="I11" s="46">
        <f t="shared" ref="I11:I18" si="2">E11-G11</f>
        <v>821824518</v>
      </c>
      <c r="J11" s="41"/>
      <c r="K11" s="45">
        <v>44431</v>
      </c>
      <c r="L11" s="41"/>
      <c r="M11" s="45">
        <v>34405572360</v>
      </c>
      <c r="N11" s="41"/>
      <c r="O11" s="45">
        <v>32522927870</v>
      </c>
      <c r="P11" s="41"/>
      <c r="Q11" s="187">
        <f t="shared" ref="Q11:Q18" si="3">M11-O11</f>
        <v>1882644490</v>
      </c>
      <c r="R11" s="187"/>
    </row>
    <row r="12" spans="1:18" ht="30" customHeight="1" x14ac:dyDescent="0.2">
      <c r="A12" s="44" t="s">
        <v>44</v>
      </c>
      <c r="B12" s="41"/>
      <c r="C12" s="45">
        <v>4472</v>
      </c>
      <c r="D12" s="41"/>
      <c r="E12" s="45">
        <v>3076178342</v>
      </c>
      <c r="F12" s="41"/>
      <c r="G12" s="45">
        <v>3013581689</v>
      </c>
      <c r="H12" s="41"/>
      <c r="I12" s="46">
        <f t="shared" si="2"/>
        <v>62596653</v>
      </c>
      <c r="J12" s="41"/>
      <c r="K12" s="45">
        <v>4472</v>
      </c>
      <c r="L12" s="41"/>
      <c r="M12" s="45">
        <v>3076178342</v>
      </c>
      <c r="N12" s="41"/>
      <c r="O12" s="45">
        <v>2901667817</v>
      </c>
      <c r="P12" s="41"/>
      <c r="Q12" s="187">
        <f t="shared" si="3"/>
        <v>174510525</v>
      </c>
      <c r="R12" s="187"/>
    </row>
    <row r="13" spans="1:18" ht="30" customHeight="1" x14ac:dyDescent="0.2">
      <c r="A13" s="44" t="s">
        <v>39</v>
      </c>
      <c r="B13" s="41"/>
      <c r="C13" s="45">
        <v>9565</v>
      </c>
      <c r="D13" s="41"/>
      <c r="E13" s="45">
        <v>6263939455</v>
      </c>
      <c r="F13" s="41"/>
      <c r="G13" s="45">
        <v>6231508134</v>
      </c>
      <c r="H13" s="41"/>
      <c r="I13" s="46">
        <f t="shared" si="2"/>
        <v>32431321</v>
      </c>
      <c r="J13" s="41"/>
      <c r="K13" s="45">
        <v>9565</v>
      </c>
      <c r="L13" s="41"/>
      <c r="M13" s="45">
        <v>6263939455</v>
      </c>
      <c r="N13" s="41"/>
      <c r="O13" s="45">
        <v>5911246192</v>
      </c>
      <c r="P13" s="41"/>
      <c r="Q13" s="187">
        <f t="shared" si="3"/>
        <v>352693263</v>
      </c>
      <c r="R13" s="187"/>
    </row>
    <row r="14" spans="1:18" ht="30" customHeight="1" x14ac:dyDescent="0.2">
      <c r="A14" s="44" t="s">
        <v>47</v>
      </c>
      <c r="B14" s="41"/>
      <c r="C14" s="45">
        <v>83000</v>
      </c>
      <c r="D14" s="41"/>
      <c r="E14" s="45">
        <v>82984956250</v>
      </c>
      <c r="F14" s="41"/>
      <c r="G14" s="45">
        <v>80495407562</v>
      </c>
      <c r="H14" s="41"/>
      <c r="I14" s="46">
        <f t="shared" si="2"/>
        <v>2489548688</v>
      </c>
      <c r="J14" s="41"/>
      <c r="K14" s="45">
        <v>83000</v>
      </c>
      <c r="L14" s="41"/>
      <c r="M14" s="45">
        <v>82984956250</v>
      </c>
      <c r="N14" s="41"/>
      <c r="O14" s="45">
        <v>77454008915</v>
      </c>
      <c r="P14" s="41"/>
      <c r="Q14" s="187">
        <f t="shared" si="3"/>
        <v>5530947335</v>
      </c>
      <c r="R14" s="187"/>
    </row>
    <row r="15" spans="1:18" ht="30" customHeight="1" x14ac:dyDescent="0.2">
      <c r="A15" s="44" t="s">
        <v>35</v>
      </c>
      <c r="B15" s="41"/>
      <c r="C15" s="45">
        <v>64734</v>
      </c>
      <c r="D15" s="41"/>
      <c r="E15" s="45">
        <v>45674503795</v>
      </c>
      <c r="F15" s="41"/>
      <c r="G15" s="45">
        <v>44593641937</v>
      </c>
      <c r="H15" s="41"/>
      <c r="I15" s="46">
        <f t="shared" si="2"/>
        <v>1080861858</v>
      </c>
      <c r="J15" s="41"/>
      <c r="K15" s="45">
        <v>64734</v>
      </c>
      <c r="L15" s="41"/>
      <c r="M15" s="45">
        <v>45674503795</v>
      </c>
      <c r="N15" s="41"/>
      <c r="O15" s="45">
        <v>43029951967</v>
      </c>
      <c r="P15" s="41"/>
      <c r="Q15" s="187">
        <f t="shared" si="3"/>
        <v>2644551828</v>
      </c>
      <c r="R15" s="187"/>
    </row>
    <row r="16" spans="1:18" ht="30" customHeight="1" x14ac:dyDescent="0.2">
      <c r="A16" s="44" t="s">
        <v>61</v>
      </c>
      <c r="B16" s="41"/>
      <c r="C16" s="45">
        <v>100000</v>
      </c>
      <c r="D16" s="41"/>
      <c r="E16" s="45">
        <v>101789747263</v>
      </c>
      <c r="F16" s="41"/>
      <c r="G16" s="45">
        <v>101789747263</v>
      </c>
      <c r="H16" s="41"/>
      <c r="I16" s="46">
        <f t="shared" si="2"/>
        <v>0</v>
      </c>
      <c r="J16" s="41"/>
      <c r="K16" s="45">
        <v>100000</v>
      </c>
      <c r="L16" s="41"/>
      <c r="M16" s="45">
        <v>101789747264</v>
      </c>
      <c r="N16" s="41"/>
      <c r="O16" s="45">
        <v>100015625000</v>
      </c>
      <c r="P16" s="41"/>
      <c r="Q16" s="187">
        <f t="shared" si="3"/>
        <v>1774122264</v>
      </c>
      <c r="R16" s="187"/>
    </row>
    <row r="17" spans="1:20" ht="30" customHeight="1" x14ac:dyDescent="0.2">
      <c r="A17" s="44" t="s">
        <v>56</v>
      </c>
      <c r="B17" s="41"/>
      <c r="C17" s="45">
        <v>77580</v>
      </c>
      <c r="D17" s="41"/>
      <c r="E17" s="45">
        <v>68195973239</v>
      </c>
      <c r="F17" s="41"/>
      <c r="G17" s="45">
        <v>67700856284</v>
      </c>
      <c r="H17" s="41"/>
      <c r="I17" s="46">
        <f t="shared" si="2"/>
        <v>495116955</v>
      </c>
      <c r="J17" s="41"/>
      <c r="K17" s="45">
        <v>77580</v>
      </c>
      <c r="L17" s="41"/>
      <c r="M17" s="45">
        <v>68195973239</v>
      </c>
      <c r="N17" s="41"/>
      <c r="O17" s="45">
        <v>71184717940</v>
      </c>
      <c r="P17" s="41"/>
      <c r="Q17" s="46">
        <f t="shared" si="3"/>
        <v>-2988744701</v>
      </c>
      <c r="R17" s="46"/>
    </row>
    <row r="18" spans="1:20" ht="30" customHeight="1" x14ac:dyDescent="0.2">
      <c r="A18" s="44" t="s">
        <v>59</v>
      </c>
      <c r="B18" s="41"/>
      <c r="C18" s="45">
        <v>120000</v>
      </c>
      <c r="D18" s="41"/>
      <c r="E18" s="45">
        <v>105220925250</v>
      </c>
      <c r="F18" s="41"/>
      <c r="G18" s="45">
        <v>103774927234</v>
      </c>
      <c r="H18" s="41"/>
      <c r="I18" s="46">
        <f t="shared" si="2"/>
        <v>1445998016</v>
      </c>
      <c r="J18" s="41"/>
      <c r="K18" s="45">
        <v>120000</v>
      </c>
      <c r="L18" s="41"/>
      <c r="M18" s="45">
        <v>105220925250</v>
      </c>
      <c r="N18" s="41"/>
      <c r="O18" s="45">
        <v>103761399780</v>
      </c>
      <c r="P18" s="41"/>
      <c r="Q18" s="187">
        <f t="shared" si="3"/>
        <v>1459525470</v>
      </c>
      <c r="R18" s="187"/>
    </row>
    <row r="19" spans="1:20" s="70" customFormat="1" ht="30" customHeight="1" x14ac:dyDescent="0.2">
      <c r="A19" s="135" t="s">
        <v>14</v>
      </c>
      <c r="B19" s="33"/>
      <c r="C19" s="67">
        <f>SUM(C7:C18)</f>
        <v>1655835</v>
      </c>
      <c r="D19" s="33"/>
      <c r="E19" s="67">
        <f>SUM(E7:E18)</f>
        <v>545616105389</v>
      </c>
      <c r="F19" s="33"/>
      <c r="G19" s="67">
        <f>SUM(G7:G18)</f>
        <v>539669478622</v>
      </c>
      <c r="H19" s="33"/>
      <c r="I19" s="68">
        <f>SUM(I7:I18)</f>
        <v>5946626767</v>
      </c>
      <c r="J19" s="33"/>
      <c r="K19" s="67">
        <f>SUM(K7:K18)</f>
        <v>1655835</v>
      </c>
      <c r="L19" s="33"/>
      <c r="M19" s="67">
        <f>SUM(M7:M18)</f>
        <v>545616105390</v>
      </c>
      <c r="N19" s="33"/>
      <c r="O19" s="67">
        <f>SUM(O7:O18)</f>
        <v>536402426688</v>
      </c>
      <c r="P19" s="33"/>
      <c r="Q19" s="189">
        <f>SUM(Q7:R18)</f>
        <v>9213678702</v>
      </c>
      <c r="R19" s="189"/>
      <c r="S19" s="69"/>
      <c r="T19" s="69"/>
    </row>
  </sheetData>
  <mergeCells count="18">
    <mergeCell ref="Q19:R19"/>
    <mergeCell ref="Q18:R18"/>
    <mergeCell ref="Q12:R12"/>
    <mergeCell ref="Q13:R13"/>
    <mergeCell ref="Q14:R14"/>
    <mergeCell ref="Q15:R15"/>
    <mergeCell ref="Q16:R16"/>
    <mergeCell ref="Q7:R7"/>
    <mergeCell ref="Q10:R10"/>
    <mergeCell ref="Q11:R11"/>
    <mergeCell ref="A1:Q1"/>
    <mergeCell ref="A2:R2"/>
    <mergeCell ref="A3:R3"/>
    <mergeCell ref="A5:A6"/>
    <mergeCell ref="C5:I5"/>
    <mergeCell ref="K5:R5"/>
    <mergeCell ref="Q6:R6"/>
    <mergeCell ref="A4:R4"/>
  </mergeCells>
  <pageMargins left="0.39" right="0.39" top="0.39" bottom="0.39" header="0" footer="0"/>
  <pageSetup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AA11"/>
  <sheetViews>
    <sheetView rightToLeft="1" view="pageBreakPreview" zoomScale="60" zoomScaleNormal="100" workbookViewId="0">
      <selection activeCell="I21" sqref="I21"/>
    </sheetView>
  </sheetViews>
  <sheetFormatPr defaultRowHeight="30" customHeight="1" x14ac:dyDescent="0.2"/>
  <cols>
    <col min="1" max="1" width="6.140625" style="19" customWidth="1"/>
    <col min="2" max="2" width="2.5703125" style="19" customWidth="1"/>
    <col min="3" max="3" width="23.42578125" style="19" customWidth="1"/>
    <col min="4" max="4" width="1.28515625" style="19" customWidth="1"/>
    <col min="5" max="5" width="11.7109375" style="19" customWidth="1"/>
    <col min="6" max="6" width="1.28515625" style="19" customWidth="1"/>
    <col min="7" max="7" width="15.5703125" style="19" customWidth="1"/>
    <col min="8" max="8" width="1.28515625" style="19" customWidth="1"/>
    <col min="9" max="9" width="15.5703125" style="19" customWidth="1"/>
    <col min="10" max="10" width="1.28515625" style="19" customWidth="1"/>
    <col min="11" max="11" width="14.28515625" style="19" customWidth="1"/>
    <col min="12" max="12" width="1.28515625" style="19" customWidth="1"/>
    <col min="13" max="13" width="14.28515625" style="19" customWidth="1"/>
    <col min="14" max="14" width="1.28515625" style="19" customWidth="1"/>
    <col min="15" max="15" width="14.28515625" style="19" customWidth="1"/>
    <col min="16" max="16" width="1.28515625" style="19" customWidth="1"/>
    <col min="17" max="17" width="14.28515625" style="19" customWidth="1"/>
    <col min="18" max="18" width="1.28515625" style="19" customWidth="1"/>
    <col min="19" max="19" width="15.5703125" style="19" customWidth="1"/>
    <col min="20" max="20" width="1.28515625" style="19" customWidth="1"/>
    <col min="21" max="21" width="15.5703125" style="19" customWidth="1"/>
    <col min="22" max="22" width="1.28515625" style="19" customWidth="1"/>
    <col min="23" max="23" width="14.28515625" style="19" customWidth="1"/>
    <col min="24" max="24" width="1.28515625" style="19" customWidth="1"/>
    <col min="25" max="25" width="16.85546875" style="19" customWidth="1"/>
    <col min="26" max="26" width="1.28515625" style="19" customWidth="1"/>
    <col min="27" max="27" width="15.5703125" style="19" customWidth="1"/>
    <col min="28" max="28" width="0.28515625" customWidth="1"/>
  </cols>
  <sheetData>
    <row r="1" spans="1:27" ht="30" customHeight="1" x14ac:dyDescent="0.2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</row>
    <row r="2" spans="1:27" ht="30" customHeight="1" x14ac:dyDescent="0.2">
      <c r="A2" s="147" t="s">
        <v>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</row>
    <row r="3" spans="1:27" ht="30" customHeight="1" x14ac:dyDescent="0.2">
      <c r="A3" s="147" t="s">
        <v>126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</row>
    <row r="4" spans="1:27" ht="30" customHeight="1" x14ac:dyDescent="0.2">
      <c r="A4" s="148" t="s">
        <v>158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</row>
    <row r="5" spans="1:27" ht="30" customHeight="1" x14ac:dyDescent="0.2">
      <c r="A5" s="148" t="s">
        <v>159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</row>
    <row r="6" spans="1:27" ht="30" customHeight="1" x14ac:dyDescent="0.2">
      <c r="E6" s="150" t="s">
        <v>3</v>
      </c>
      <c r="F6" s="150"/>
      <c r="G6" s="150"/>
      <c r="H6" s="150"/>
      <c r="I6" s="150"/>
      <c r="K6" s="150" t="s">
        <v>2</v>
      </c>
      <c r="L6" s="150"/>
      <c r="M6" s="150"/>
      <c r="N6" s="150"/>
      <c r="O6" s="150"/>
      <c r="P6" s="150"/>
      <c r="Q6" s="150"/>
      <c r="S6" s="150" t="s">
        <v>154</v>
      </c>
      <c r="T6" s="150"/>
      <c r="U6" s="150"/>
      <c r="V6" s="150"/>
      <c r="W6" s="150"/>
      <c r="X6" s="150"/>
      <c r="Y6" s="150"/>
      <c r="Z6" s="150"/>
      <c r="AA6" s="150"/>
    </row>
    <row r="7" spans="1:27" ht="30" customHeight="1" x14ac:dyDescent="0.2">
      <c r="A7" s="147" t="s">
        <v>6</v>
      </c>
      <c r="B7" s="147"/>
      <c r="C7" s="147"/>
      <c r="E7" s="152" t="s">
        <v>7</v>
      </c>
      <c r="F7" s="20"/>
      <c r="G7" s="152" t="s">
        <v>8</v>
      </c>
      <c r="H7" s="20"/>
      <c r="I7" s="152" t="s">
        <v>9</v>
      </c>
      <c r="K7" s="151" t="s">
        <v>4</v>
      </c>
      <c r="L7" s="151"/>
      <c r="M7" s="151"/>
      <c r="N7" s="20"/>
      <c r="O7" s="151" t="s">
        <v>5</v>
      </c>
      <c r="P7" s="151"/>
      <c r="Q7" s="151"/>
      <c r="S7" s="152" t="s">
        <v>7</v>
      </c>
      <c r="T7" s="20"/>
      <c r="U7" s="152" t="s">
        <v>11</v>
      </c>
      <c r="V7" s="20"/>
      <c r="W7" s="152" t="s">
        <v>8</v>
      </c>
      <c r="X7" s="20"/>
      <c r="Y7" s="152" t="s">
        <v>9</v>
      </c>
      <c r="Z7" s="20"/>
      <c r="AA7" s="154" t="s">
        <v>12</v>
      </c>
    </row>
    <row r="8" spans="1:27" ht="30" customHeight="1" x14ac:dyDescent="0.2">
      <c r="A8" s="153"/>
      <c r="B8" s="153"/>
      <c r="C8" s="153"/>
      <c r="E8" s="153"/>
      <c r="G8" s="153"/>
      <c r="I8" s="153"/>
      <c r="K8" s="2" t="s">
        <v>7</v>
      </c>
      <c r="L8" s="20"/>
      <c r="M8" s="2" t="s">
        <v>8</v>
      </c>
      <c r="O8" s="2" t="s">
        <v>7</v>
      </c>
      <c r="P8" s="20"/>
      <c r="Q8" s="2" t="s">
        <v>10</v>
      </c>
      <c r="S8" s="153"/>
      <c r="U8" s="153"/>
      <c r="W8" s="153"/>
      <c r="Y8" s="153"/>
      <c r="AA8" s="155"/>
    </row>
    <row r="9" spans="1:27" s="76" customFormat="1" ht="30" customHeight="1" x14ac:dyDescent="0.2">
      <c r="A9" s="149" t="s">
        <v>13</v>
      </c>
      <c r="B9" s="149"/>
      <c r="C9" s="149"/>
      <c r="D9" s="80">
        <v>30350</v>
      </c>
      <c r="E9" s="52">
        <v>28</v>
      </c>
      <c r="F9" s="95"/>
      <c r="G9" s="52">
        <v>736954</v>
      </c>
      <c r="H9" s="95"/>
      <c r="I9" s="52">
        <v>844744</v>
      </c>
      <c r="J9" s="95"/>
      <c r="K9" s="52">
        <v>0</v>
      </c>
      <c r="L9" s="95"/>
      <c r="M9" s="52">
        <v>0</v>
      </c>
      <c r="N9" s="95"/>
      <c r="O9" s="83">
        <v>-28</v>
      </c>
      <c r="P9" s="95"/>
      <c r="Q9" s="52">
        <v>0</v>
      </c>
      <c r="R9" s="95"/>
      <c r="S9" s="52">
        <v>0</v>
      </c>
      <c r="T9" s="95"/>
      <c r="U9" s="30">
        <v>0</v>
      </c>
      <c r="V9" s="95"/>
      <c r="W9" s="52">
        <v>0</v>
      </c>
      <c r="X9" s="95"/>
      <c r="Y9" s="52">
        <v>0</v>
      </c>
      <c r="Z9" s="95"/>
      <c r="AA9" s="77">
        <v>0</v>
      </c>
    </row>
    <row r="10" spans="1:27" s="82" customFormat="1" ht="30" customHeight="1" thickBot="1" x14ac:dyDescent="0.25">
      <c r="A10" s="147" t="s">
        <v>14</v>
      </c>
      <c r="B10" s="147"/>
      <c r="C10" s="147"/>
      <c r="D10" s="96"/>
      <c r="E10" s="71">
        <f>SUM(E9)</f>
        <v>28</v>
      </c>
      <c r="F10" s="96"/>
      <c r="G10" s="71">
        <f>SUM(G9)</f>
        <v>736954</v>
      </c>
      <c r="H10" s="96"/>
      <c r="I10" s="71">
        <f>SUM(I9)</f>
        <v>844744</v>
      </c>
      <c r="J10" s="96"/>
      <c r="K10" s="71">
        <f>SUM(K9)</f>
        <v>0</v>
      </c>
      <c r="L10" s="96"/>
      <c r="M10" s="71">
        <f>SUM(M9)</f>
        <v>0</v>
      </c>
      <c r="N10" s="96"/>
      <c r="O10" s="97">
        <f>SUM(O9)</f>
        <v>-28</v>
      </c>
      <c r="P10" s="96"/>
      <c r="Q10" s="71">
        <f>SUM(Q9)</f>
        <v>0</v>
      </c>
      <c r="R10" s="96"/>
      <c r="S10" s="71">
        <v>0</v>
      </c>
      <c r="T10" s="96"/>
      <c r="U10" s="73"/>
      <c r="V10" s="96"/>
      <c r="W10" s="71">
        <f>SUM(W9)</f>
        <v>0</v>
      </c>
      <c r="X10" s="96"/>
      <c r="Y10" s="71">
        <f>SUM(Y9)</f>
        <v>0</v>
      </c>
      <c r="Z10" s="96"/>
      <c r="AA10" s="81">
        <v>0</v>
      </c>
    </row>
    <row r="11" spans="1:27" ht="30" customHeight="1" thickTop="1" x14ac:dyDescent="0.2"/>
  </sheetData>
  <mergeCells count="21">
    <mergeCell ref="A10:C10"/>
    <mergeCell ref="E6:I6"/>
    <mergeCell ref="K6:Q6"/>
    <mergeCell ref="S6:AA6"/>
    <mergeCell ref="K7:M7"/>
    <mergeCell ref="O7:Q7"/>
    <mergeCell ref="S7:S8"/>
    <mergeCell ref="U7:U8"/>
    <mergeCell ref="W7:W8"/>
    <mergeCell ref="Y7:Y8"/>
    <mergeCell ref="AA7:AA8"/>
    <mergeCell ref="A7:C8"/>
    <mergeCell ref="E7:E8"/>
    <mergeCell ref="G7:G8"/>
    <mergeCell ref="I7:I8"/>
    <mergeCell ref="A1:AA1"/>
    <mergeCell ref="A2:AA2"/>
    <mergeCell ref="A3:AA3"/>
    <mergeCell ref="A4:AA4"/>
    <mergeCell ref="A9:C9"/>
    <mergeCell ref="A5:AA5"/>
  </mergeCells>
  <pageMargins left="0.39" right="0.39" top="0.39" bottom="0.39" header="0" footer="0"/>
  <pageSetup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AW15"/>
  <sheetViews>
    <sheetView rightToLeft="1" view="pageBreakPreview" zoomScale="60" zoomScaleNormal="100" workbookViewId="0">
      <selection activeCell="M17" sqref="M17"/>
    </sheetView>
  </sheetViews>
  <sheetFormatPr defaultRowHeight="30" customHeight="1" x14ac:dyDescent="0.45"/>
  <cols>
    <col min="1" max="1" width="13" style="16" customWidth="1"/>
    <col min="2" max="2" width="1.28515625" style="16" customWidth="1"/>
    <col min="3" max="3" width="13" style="16" customWidth="1"/>
    <col min="4" max="4" width="1.28515625" style="16" customWidth="1"/>
    <col min="5" max="5" width="10.5703125" style="16" bestFit="1" customWidth="1"/>
    <col min="6" max="6" width="1.28515625" style="16" customWidth="1"/>
    <col min="7" max="7" width="15.5703125" style="16" customWidth="1"/>
    <col min="8" max="8" width="1.28515625" style="16" customWidth="1"/>
    <col min="9" max="9" width="5.140625" style="16" customWidth="1"/>
    <col min="10" max="10" width="1.28515625" style="16" customWidth="1"/>
    <col min="11" max="11" width="9.140625" style="16" customWidth="1"/>
    <col min="12" max="12" width="1.28515625" style="16" customWidth="1"/>
    <col min="13" max="13" width="2.5703125" style="16" customWidth="1"/>
    <col min="14" max="14" width="1.28515625" style="16" customWidth="1"/>
    <col min="15" max="15" width="9.140625" style="16" customWidth="1"/>
    <col min="16" max="16" width="1.28515625" style="16" customWidth="1"/>
    <col min="17" max="17" width="2.5703125" style="16" customWidth="1"/>
    <col min="18" max="20" width="1.28515625" style="16" customWidth="1"/>
    <col min="21" max="21" width="6.42578125" style="16" customWidth="1"/>
    <col min="22" max="22" width="1.28515625" style="16" customWidth="1"/>
    <col min="23" max="23" width="2.5703125" style="16" customWidth="1"/>
    <col min="24" max="26" width="1.28515625" style="16" customWidth="1"/>
    <col min="27" max="27" width="6.42578125" style="16" customWidth="1"/>
    <col min="28" max="28" width="1.28515625" style="16" customWidth="1"/>
    <col min="29" max="29" width="2.5703125" style="16" customWidth="1"/>
    <col min="30" max="32" width="1.28515625" style="16" customWidth="1"/>
    <col min="33" max="33" width="9.140625" style="16" customWidth="1"/>
    <col min="34" max="34" width="1.28515625" style="16" customWidth="1"/>
    <col min="35" max="35" width="2.5703125" style="16" customWidth="1"/>
    <col min="36" max="36" width="1.28515625" style="16" customWidth="1"/>
    <col min="37" max="37" width="16.28515625" style="16" customWidth="1"/>
    <col min="38" max="38" width="1.28515625" style="16" customWidth="1"/>
    <col min="39" max="39" width="2.5703125" style="16" customWidth="1"/>
    <col min="40" max="40" width="1.28515625" style="16" customWidth="1"/>
    <col min="41" max="41" width="9.140625" style="16" customWidth="1"/>
    <col min="42" max="42" width="1.28515625" style="16" customWidth="1"/>
    <col min="43" max="43" width="2.5703125" style="16" customWidth="1"/>
    <col min="44" max="44" width="1.28515625" style="16" customWidth="1"/>
    <col min="45" max="45" width="11.7109375" style="16" customWidth="1"/>
    <col min="46" max="47" width="1.28515625" style="16" customWidth="1"/>
    <col min="48" max="48" width="13" style="16" customWidth="1"/>
    <col min="49" max="49" width="7.7109375" style="17" customWidth="1"/>
    <col min="50" max="50" width="0.28515625" customWidth="1"/>
  </cols>
  <sheetData>
    <row r="1" spans="1:49" ht="30" customHeight="1" x14ac:dyDescent="0.2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  <c r="AS1" s="147"/>
      <c r="AT1" s="147"/>
      <c r="AU1" s="147"/>
      <c r="AV1" s="147"/>
      <c r="AW1" s="74"/>
    </row>
    <row r="2" spans="1:49" ht="30" customHeight="1" x14ac:dyDescent="0.2">
      <c r="A2" s="147" t="s">
        <v>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74"/>
    </row>
    <row r="3" spans="1:49" ht="30" customHeight="1" x14ac:dyDescent="0.2">
      <c r="A3" s="147" t="s">
        <v>126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74"/>
    </row>
    <row r="4" spans="1:49" ht="30" customHeight="1" x14ac:dyDescent="0.2">
      <c r="A4" s="148" t="s">
        <v>151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59"/>
    </row>
    <row r="5" spans="1:49" s="76" customFormat="1" ht="30" customHeight="1" x14ac:dyDescent="0.2">
      <c r="A5" s="147" t="s">
        <v>15</v>
      </c>
      <c r="B5" s="147"/>
      <c r="C5" s="147"/>
      <c r="D5" s="147"/>
      <c r="E5" s="147"/>
      <c r="F5" s="147"/>
      <c r="G5" s="147"/>
      <c r="H5" s="28"/>
      <c r="I5" s="150" t="s">
        <v>3</v>
      </c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28"/>
      <c r="AC5" s="150" t="s">
        <v>154</v>
      </c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28"/>
      <c r="AU5" s="28"/>
      <c r="AV5" s="28"/>
      <c r="AW5" s="28"/>
    </row>
    <row r="6" spans="1:49" s="76" customFormat="1" ht="30" customHeight="1" x14ac:dyDescent="0.2">
      <c r="A6" s="157"/>
      <c r="B6" s="157"/>
      <c r="C6" s="157"/>
      <c r="D6" s="157"/>
      <c r="E6" s="157"/>
      <c r="F6" s="157"/>
      <c r="G6" s="157"/>
      <c r="H6" s="28"/>
      <c r="I6" s="150" t="s">
        <v>16</v>
      </c>
      <c r="J6" s="150"/>
      <c r="K6" s="150"/>
      <c r="L6" s="28"/>
      <c r="M6" s="150" t="s">
        <v>17</v>
      </c>
      <c r="N6" s="150"/>
      <c r="O6" s="150"/>
      <c r="P6" s="28"/>
      <c r="Q6" s="150" t="s">
        <v>18</v>
      </c>
      <c r="R6" s="150"/>
      <c r="S6" s="150"/>
      <c r="T6" s="150"/>
      <c r="U6" s="150"/>
      <c r="V6" s="28"/>
      <c r="W6" s="150" t="s">
        <v>19</v>
      </c>
      <c r="X6" s="150"/>
      <c r="Y6" s="150"/>
      <c r="Z6" s="150"/>
      <c r="AA6" s="150"/>
      <c r="AB6" s="28"/>
      <c r="AC6" s="150" t="s">
        <v>16</v>
      </c>
      <c r="AD6" s="150"/>
      <c r="AE6" s="150"/>
      <c r="AF6" s="150"/>
      <c r="AG6" s="150"/>
      <c r="AH6" s="28"/>
      <c r="AI6" s="150" t="s">
        <v>17</v>
      </c>
      <c r="AJ6" s="150"/>
      <c r="AK6" s="150"/>
      <c r="AL6" s="28"/>
      <c r="AM6" s="150" t="s">
        <v>18</v>
      </c>
      <c r="AN6" s="150"/>
      <c r="AO6" s="150"/>
      <c r="AP6" s="28"/>
      <c r="AQ6" s="150" t="s">
        <v>19</v>
      </c>
      <c r="AR6" s="150"/>
      <c r="AS6" s="150"/>
      <c r="AT6" s="28"/>
      <c r="AU6" s="28"/>
      <c r="AV6" s="28"/>
      <c r="AW6" s="28"/>
    </row>
    <row r="7" spans="1:49" ht="30" customHeight="1" x14ac:dyDescent="0.45">
      <c r="A7" s="158"/>
      <c r="B7" s="158"/>
      <c r="C7" s="158"/>
      <c r="D7" s="158"/>
      <c r="E7" s="158"/>
      <c r="F7" s="158"/>
      <c r="G7" s="158"/>
      <c r="I7" s="152"/>
      <c r="J7" s="152"/>
      <c r="K7" s="152"/>
      <c r="M7" s="152"/>
      <c r="N7" s="152"/>
      <c r="O7" s="152"/>
      <c r="Q7" s="152"/>
      <c r="R7" s="152"/>
      <c r="S7" s="152"/>
      <c r="T7" s="152"/>
      <c r="U7" s="152"/>
      <c r="W7" s="152"/>
      <c r="X7" s="152"/>
      <c r="Y7" s="152"/>
      <c r="Z7" s="152"/>
      <c r="AA7" s="152"/>
      <c r="AC7" s="152"/>
      <c r="AD7" s="152"/>
      <c r="AE7" s="152"/>
      <c r="AF7" s="152"/>
      <c r="AG7" s="152"/>
      <c r="AI7" s="152"/>
      <c r="AJ7" s="152"/>
      <c r="AK7" s="152"/>
      <c r="AM7" s="152"/>
      <c r="AN7" s="152"/>
      <c r="AO7" s="152"/>
      <c r="AQ7" s="152"/>
      <c r="AR7" s="152"/>
      <c r="AS7" s="152"/>
    </row>
    <row r="8" spans="1:49" ht="30" customHeight="1" x14ac:dyDescent="0.2">
      <c r="A8" s="148" t="s">
        <v>152</v>
      </c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59"/>
    </row>
    <row r="9" spans="1:49" s="76" customFormat="1" ht="30" customHeight="1" x14ac:dyDescent="0.2">
      <c r="A9" s="147" t="s">
        <v>15</v>
      </c>
      <c r="B9" s="28"/>
      <c r="C9" s="150" t="s">
        <v>3</v>
      </c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28"/>
      <c r="Y9" s="150" t="s">
        <v>154</v>
      </c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28"/>
    </row>
    <row r="10" spans="1:49" s="76" customFormat="1" ht="30" customHeight="1" x14ac:dyDescent="0.2">
      <c r="A10" s="153"/>
      <c r="B10" s="28"/>
      <c r="C10" s="2" t="s">
        <v>20</v>
      </c>
      <c r="D10" s="49"/>
      <c r="E10" s="2" t="s">
        <v>21</v>
      </c>
      <c r="F10" s="49"/>
      <c r="G10" s="151" t="s">
        <v>22</v>
      </c>
      <c r="H10" s="151"/>
      <c r="I10" s="151"/>
      <c r="J10" s="49"/>
      <c r="K10" s="151" t="s">
        <v>23</v>
      </c>
      <c r="L10" s="151"/>
      <c r="M10" s="151"/>
      <c r="N10" s="49"/>
      <c r="O10" s="151" t="s">
        <v>17</v>
      </c>
      <c r="P10" s="151"/>
      <c r="Q10" s="151"/>
      <c r="R10" s="49"/>
      <c r="S10" s="151" t="s">
        <v>18</v>
      </c>
      <c r="T10" s="151"/>
      <c r="U10" s="151"/>
      <c r="V10" s="151"/>
      <c r="W10" s="151"/>
      <c r="X10" s="28"/>
      <c r="Y10" s="151" t="s">
        <v>20</v>
      </c>
      <c r="Z10" s="151"/>
      <c r="AA10" s="151"/>
      <c r="AB10" s="151"/>
      <c r="AC10" s="151"/>
      <c r="AD10" s="49"/>
      <c r="AE10" s="151" t="s">
        <v>21</v>
      </c>
      <c r="AF10" s="151"/>
      <c r="AG10" s="151"/>
      <c r="AH10" s="151"/>
      <c r="AI10" s="151"/>
      <c r="AJ10" s="49"/>
      <c r="AK10" s="151" t="s">
        <v>22</v>
      </c>
      <c r="AL10" s="151"/>
      <c r="AM10" s="151"/>
      <c r="AN10" s="49"/>
      <c r="AO10" s="151" t="s">
        <v>23</v>
      </c>
      <c r="AP10" s="151"/>
      <c r="AQ10" s="151"/>
      <c r="AR10" s="49"/>
      <c r="AS10" s="151" t="s">
        <v>17</v>
      </c>
      <c r="AT10" s="151"/>
      <c r="AU10" s="49"/>
      <c r="AV10" s="2" t="s">
        <v>18</v>
      </c>
      <c r="AW10" s="28"/>
    </row>
    <row r="11" spans="1:49" s="74" customFormat="1" ht="30" customHeight="1" x14ac:dyDescent="0.2">
      <c r="G11" s="152"/>
      <c r="H11" s="152"/>
      <c r="I11" s="152"/>
      <c r="K11" s="152"/>
      <c r="L11" s="152"/>
      <c r="M11" s="152"/>
      <c r="O11" s="152"/>
      <c r="P11" s="152"/>
      <c r="Q11" s="152"/>
      <c r="S11" s="152"/>
      <c r="T11" s="152"/>
      <c r="U11" s="152"/>
      <c r="V11" s="152"/>
      <c r="W11" s="152"/>
      <c r="Y11" s="152"/>
      <c r="Z11" s="152"/>
      <c r="AA11" s="152"/>
      <c r="AB11" s="152"/>
      <c r="AC11" s="152"/>
      <c r="AE11" s="152"/>
      <c r="AF11" s="152"/>
      <c r="AG11" s="152"/>
      <c r="AH11" s="152"/>
      <c r="AI11" s="152"/>
      <c r="AK11" s="152"/>
      <c r="AL11" s="152"/>
      <c r="AM11" s="152"/>
      <c r="AO11" s="152"/>
      <c r="AP11" s="152"/>
      <c r="AQ11" s="152"/>
      <c r="AS11" s="152"/>
      <c r="AT11" s="152"/>
    </row>
    <row r="12" spans="1:49" ht="30" customHeight="1" x14ac:dyDescent="0.2">
      <c r="A12" s="148" t="s">
        <v>153</v>
      </c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59"/>
    </row>
    <row r="13" spans="1:49" s="76" customFormat="1" ht="30" customHeight="1" x14ac:dyDescent="0.2">
      <c r="A13" s="147" t="s">
        <v>15</v>
      </c>
      <c r="B13" s="28"/>
      <c r="C13" s="150" t="s">
        <v>3</v>
      </c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28"/>
      <c r="O13" s="150" t="s">
        <v>154</v>
      </c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</row>
    <row r="14" spans="1:49" s="76" customFormat="1" ht="30" customHeight="1" x14ac:dyDescent="0.2">
      <c r="A14" s="153"/>
      <c r="B14" s="28"/>
      <c r="C14" s="2" t="s">
        <v>21</v>
      </c>
      <c r="D14" s="49"/>
      <c r="E14" s="2" t="s">
        <v>23</v>
      </c>
      <c r="F14" s="49"/>
      <c r="G14" s="151" t="s">
        <v>17</v>
      </c>
      <c r="H14" s="151"/>
      <c r="I14" s="151"/>
      <c r="J14" s="49"/>
      <c r="K14" s="151" t="s">
        <v>18</v>
      </c>
      <c r="L14" s="151"/>
      <c r="M14" s="151"/>
      <c r="N14" s="28"/>
      <c r="O14" s="151" t="s">
        <v>21</v>
      </c>
      <c r="P14" s="151"/>
      <c r="Q14" s="151"/>
      <c r="R14" s="151"/>
      <c r="S14" s="151"/>
      <c r="T14" s="49"/>
      <c r="U14" s="151" t="s">
        <v>23</v>
      </c>
      <c r="V14" s="151"/>
      <c r="W14" s="151"/>
      <c r="X14" s="151"/>
      <c r="Y14" s="151"/>
      <c r="Z14" s="49"/>
      <c r="AA14" s="151" t="s">
        <v>17</v>
      </c>
      <c r="AB14" s="151"/>
      <c r="AC14" s="151"/>
      <c r="AD14" s="151"/>
      <c r="AE14" s="151"/>
      <c r="AF14" s="49"/>
      <c r="AG14" s="151" t="s">
        <v>18</v>
      </c>
      <c r="AH14" s="151"/>
      <c r="AI14" s="151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</row>
    <row r="15" spans="1:49" ht="30" customHeight="1" x14ac:dyDescent="0.45">
      <c r="A15" s="18"/>
      <c r="C15" s="18"/>
      <c r="E15" s="18"/>
      <c r="G15" s="156"/>
      <c r="H15" s="156"/>
      <c r="I15" s="156"/>
      <c r="K15" s="156"/>
      <c r="L15" s="156"/>
      <c r="M15" s="156"/>
      <c r="O15" s="156"/>
      <c r="P15" s="156"/>
      <c r="Q15" s="156"/>
      <c r="R15" s="156"/>
      <c r="S15" s="156"/>
      <c r="U15" s="156"/>
      <c r="V15" s="156"/>
      <c r="W15" s="156"/>
      <c r="X15" s="156"/>
      <c r="Y15" s="156"/>
      <c r="AA15" s="156"/>
      <c r="AB15" s="156"/>
      <c r="AC15" s="156"/>
      <c r="AD15" s="156"/>
      <c r="AE15" s="156"/>
      <c r="AG15" s="156"/>
      <c r="AH15" s="156"/>
      <c r="AI15" s="156"/>
    </row>
  </sheetData>
  <mergeCells count="62">
    <mergeCell ref="A3:AV3"/>
    <mergeCell ref="A2:AV2"/>
    <mergeCell ref="A1:AV1"/>
    <mergeCell ref="A5:G6"/>
    <mergeCell ref="A9:A10"/>
    <mergeCell ref="A7:G7"/>
    <mergeCell ref="K10:M10"/>
    <mergeCell ref="O10:Q10"/>
    <mergeCell ref="S10:W10"/>
    <mergeCell ref="Y10:AC10"/>
    <mergeCell ref="AE10:AI10"/>
    <mergeCell ref="AK10:AM10"/>
    <mergeCell ref="AO10:AQ10"/>
    <mergeCell ref="AS10:AT10"/>
    <mergeCell ref="AC6:AG6"/>
    <mergeCell ref="AI6:AK6"/>
    <mergeCell ref="A13:A14"/>
    <mergeCell ref="A4:AV4"/>
    <mergeCell ref="A8:AV8"/>
    <mergeCell ref="A12:AV12"/>
    <mergeCell ref="G15:I15"/>
    <mergeCell ref="AS11:AT11"/>
    <mergeCell ref="AO11:AQ11"/>
    <mergeCell ref="AK11:AM11"/>
    <mergeCell ref="AE11:AI11"/>
    <mergeCell ref="Y11:AC11"/>
    <mergeCell ref="S11:W11"/>
    <mergeCell ref="G11:I11"/>
    <mergeCell ref="K11:M11"/>
    <mergeCell ref="O11:Q11"/>
    <mergeCell ref="K15:M15"/>
    <mergeCell ref="O15:S15"/>
    <mergeCell ref="U15:Y15"/>
    <mergeCell ref="AA15:AE15"/>
    <mergeCell ref="AG15:AI15"/>
    <mergeCell ref="M7:O7"/>
    <mergeCell ref="I7:K7"/>
    <mergeCell ref="C13:M13"/>
    <mergeCell ref="O13:AI13"/>
    <mergeCell ref="G14:I14"/>
    <mergeCell ref="K14:M14"/>
    <mergeCell ref="O14:S14"/>
    <mergeCell ref="U14:Y14"/>
    <mergeCell ref="AA14:AE14"/>
    <mergeCell ref="AG14:AI14"/>
    <mergeCell ref="C9:W9"/>
    <mergeCell ref="Y9:AV9"/>
    <mergeCell ref="G10:I10"/>
    <mergeCell ref="Q7:U7"/>
    <mergeCell ref="I5:AA5"/>
    <mergeCell ref="AC5:AS5"/>
    <mergeCell ref="AQ7:AS7"/>
    <mergeCell ref="AM7:AO7"/>
    <mergeCell ref="AI7:AK7"/>
    <mergeCell ref="AC7:AG7"/>
    <mergeCell ref="W7:AA7"/>
    <mergeCell ref="AM6:AO6"/>
    <mergeCell ref="AQ6:AS6"/>
    <mergeCell ref="I6:K6"/>
    <mergeCell ref="M6:O6"/>
    <mergeCell ref="Q6:U6"/>
    <mergeCell ref="W6:AA6"/>
  </mergeCells>
  <pageMargins left="0.39" right="0.39" top="0.39" bottom="0.39" header="0" footer="0"/>
  <pageSetup scale="6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AA14"/>
  <sheetViews>
    <sheetView rightToLeft="1" view="pageBreakPreview" zoomScale="60" zoomScaleNormal="100" workbookViewId="0">
      <selection activeCell="B18" sqref="B18"/>
    </sheetView>
  </sheetViews>
  <sheetFormatPr defaultRowHeight="30" customHeight="1" x14ac:dyDescent="0.2"/>
  <cols>
    <col min="1" max="1" width="5.140625" style="41" customWidth="1"/>
    <col min="2" max="2" width="20.85546875" style="41" customWidth="1"/>
    <col min="3" max="3" width="1.28515625" style="41" customWidth="1"/>
    <col min="4" max="4" width="2.5703125" style="41" customWidth="1"/>
    <col min="5" max="5" width="10.42578125" style="41" customWidth="1"/>
    <col min="6" max="6" width="1.28515625" style="41" customWidth="1"/>
    <col min="7" max="7" width="16.85546875" style="41" customWidth="1"/>
    <col min="8" max="8" width="1.28515625" style="41" customWidth="1"/>
    <col min="9" max="9" width="19.7109375" style="41" customWidth="1"/>
    <col min="10" max="10" width="1.28515625" style="41" customWidth="1"/>
    <col min="11" max="11" width="13" style="41" customWidth="1"/>
    <col min="12" max="12" width="1.28515625" style="41" customWidth="1"/>
    <col min="13" max="13" width="16.85546875" style="41" customWidth="1"/>
    <col min="14" max="14" width="1.28515625" style="41" customWidth="1"/>
    <col min="15" max="15" width="13" style="46" customWidth="1"/>
    <col min="16" max="16" width="1.28515625" style="41" customWidth="1"/>
    <col min="17" max="17" width="16.7109375" style="41" bestFit="1" customWidth="1"/>
    <col min="18" max="18" width="1.28515625" style="41" customWidth="1"/>
    <col min="19" max="19" width="15.5703125" style="41" customWidth="1"/>
    <col min="20" max="20" width="1.28515625" style="41" customWidth="1"/>
    <col min="21" max="21" width="13.140625" style="41" customWidth="1"/>
    <col min="22" max="22" width="1.28515625" style="41" customWidth="1"/>
    <col min="23" max="23" width="17.140625" style="41" customWidth="1"/>
    <col min="24" max="24" width="1.28515625" style="41" customWidth="1"/>
    <col min="25" max="25" width="18" style="41" bestFit="1" customWidth="1"/>
    <col min="26" max="26" width="1.28515625" style="41" customWidth="1"/>
    <col min="27" max="27" width="11.7109375" style="41" customWidth="1"/>
    <col min="28" max="28" width="0.28515625" style="84" customWidth="1"/>
    <col min="29" max="16384" width="9.140625" style="84"/>
  </cols>
  <sheetData>
    <row r="1" spans="1:27" ht="30" customHeight="1" x14ac:dyDescent="0.2">
      <c r="A1" s="159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</row>
    <row r="2" spans="1:27" ht="30" customHeight="1" x14ac:dyDescent="0.2">
      <c r="A2" s="159" t="s">
        <v>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</row>
    <row r="3" spans="1:27" ht="30" customHeight="1" x14ac:dyDescent="0.2">
      <c r="A3" s="159" t="s">
        <v>126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</row>
    <row r="4" spans="1:27" ht="30" customHeight="1" x14ac:dyDescent="0.2">
      <c r="A4" s="161" t="s">
        <v>155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</row>
    <row r="5" spans="1:27" ht="30" customHeight="1" x14ac:dyDescent="0.2">
      <c r="E5" s="160" t="s">
        <v>3</v>
      </c>
      <c r="F5" s="160"/>
      <c r="G5" s="160"/>
      <c r="H5" s="160"/>
      <c r="I5" s="160"/>
      <c r="K5" s="160" t="s">
        <v>2</v>
      </c>
      <c r="L5" s="160"/>
      <c r="M5" s="160"/>
      <c r="N5" s="160"/>
      <c r="O5" s="160"/>
      <c r="P5" s="160"/>
      <c r="Q5" s="160"/>
      <c r="S5" s="160" t="s">
        <v>154</v>
      </c>
      <c r="T5" s="160"/>
      <c r="U5" s="160"/>
      <c r="V5" s="160"/>
      <c r="W5" s="160"/>
      <c r="X5" s="160"/>
      <c r="Y5" s="160"/>
      <c r="Z5" s="160"/>
      <c r="AA5" s="160"/>
    </row>
    <row r="6" spans="1:27" ht="30" customHeight="1" x14ac:dyDescent="0.2">
      <c r="A6" s="159" t="s">
        <v>26</v>
      </c>
      <c r="B6" s="159"/>
      <c r="D6" s="159" t="s">
        <v>27</v>
      </c>
      <c r="E6" s="159"/>
      <c r="F6" s="85"/>
      <c r="G6" s="166" t="s">
        <v>8</v>
      </c>
      <c r="H6" s="85"/>
      <c r="I6" s="166" t="s">
        <v>9</v>
      </c>
      <c r="K6" s="162" t="s">
        <v>24</v>
      </c>
      <c r="L6" s="162"/>
      <c r="M6" s="162"/>
      <c r="N6" s="85"/>
      <c r="O6" s="162" t="s">
        <v>25</v>
      </c>
      <c r="P6" s="162"/>
      <c r="Q6" s="162"/>
      <c r="S6" s="166" t="s">
        <v>7</v>
      </c>
      <c r="T6" s="85"/>
      <c r="U6" s="171" t="s">
        <v>28</v>
      </c>
      <c r="V6" s="85"/>
      <c r="W6" s="166" t="s">
        <v>8</v>
      </c>
      <c r="X6" s="85"/>
      <c r="Y6" s="166" t="s">
        <v>9</v>
      </c>
      <c r="Z6" s="85"/>
      <c r="AA6" s="171" t="s">
        <v>12</v>
      </c>
    </row>
    <row r="7" spans="1:27" ht="30" customHeight="1" x14ac:dyDescent="0.2">
      <c r="A7" s="165"/>
      <c r="B7" s="165"/>
      <c r="D7" s="165"/>
      <c r="E7" s="165"/>
      <c r="G7" s="165"/>
      <c r="I7" s="165"/>
      <c r="K7" s="86" t="s">
        <v>7</v>
      </c>
      <c r="L7" s="85"/>
      <c r="M7" s="86" t="s">
        <v>8</v>
      </c>
      <c r="O7" s="87" t="s">
        <v>7</v>
      </c>
      <c r="P7" s="85"/>
      <c r="Q7" s="86" t="s">
        <v>10</v>
      </c>
      <c r="S7" s="165"/>
      <c r="U7" s="172"/>
      <c r="W7" s="165"/>
      <c r="Y7" s="165"/>
      <c r="AA7" s="172"/>
    </row>
    <row r="8" spans="1:27" ht="30" customHeight="1" x14ac:dyDescent="0.2">
      <c r="A8" s="163" t="s">
        <v>149</v>
      </c>
      <c r="B8" s="163"/>
      <c r="D8" s="164">
        <v>299343</v>
      </c>
      <c r="E8" s="164"/>
      <c r="G8" s="42">
        <v>7280474819</v>
      </c>
      <c r="I8" s="42">
        <v>7083014590.14188</v>
      </c>
      <c r="K8" s="42">
        <v>0</v>
      </c>
      <c r="M8" s="42">
        <v>0</v>
      </c>
      <c r="O8" s="43">
        <v>0</v>
      </c>
      <c r="Q8" s="42">
        <v>0</v>
      </c>
      <c r="S8" s="42">
        <v>299343</v>
      </c>
      <c r="U8" s="42">
        <v>23810</v>
      </c>
      <c r="W8" s="42">
        <v>7280474819</v>
      </c>
      <c r="Y8" s="42">
        <v>7118893093</v>
      </c>
      <c r="AA8" s="88">
        <v>0.6</v>
      </c>
    </row>
    <row r="9" spans="1:27" ht="30" customHeight="1" x14ac:dyDescent="0.2">
      <c r="A9" s="167" t="s">
        <v>186</v>
      </c>
      <c r="B9" s="167"/>
      <c r="D9" s="168">
        <v>800000</v>
      </c>
      <c r="E9" s="168"/>
      <c r="G9" s="45">
        <v>22013364997</v>
      </c>
      <c r="I9" s="45">
        <v>22816902340</v>
      </c>
      <c r="K9" s="45">
        <v>0</v>
      </c>
      <c r="M9" s="45">
        <v>0</v>
      </c>
      <c r="O9" s="46">
        <v>-800000</v>
      </c>
      <c r="Q9" s="45">
        <v>22848881213</v>
      </c>
      <c r="S9" s="45">
        <f>D9+O9</f>
        <v>0</v>
      </c>
      <c r="U9" s="45">
        <v>0</v>
      </c>
      <c r="W9" s="45">
        <v>0</v>
      </c>
      <c r="Y9" s="45">
        <v>0</v>
      </c>
      <c r="AA9" s="89">
        <v>0</v>
      </c>
    </row>
    <row r="10" spans="1:27" ht="30" customHeight="1" x14ac:dyDescent="0.2">
      <c r="A10" s="167" t="s">
        <v>157</v>
      </c>
      <c r="B10" s="167"/>
      <c r="D10" s="168">
        <v>871019</v>
      </c>
      <c r="E10" s="168"/>
      <c r="G10" s="45">
        <v>19776353584</v>
      </c>
      <c r="I10" s="45">
        <v>19600754501.041901</v>
      </c>
      <c r="K10" s="45">
        <v>0</v>
      </c>
      <c r="M10" s="45">
        <v>0</v>
      </c>
      <c r="O10" s="46">
        <v>-871019</v>
      </c>
      <c r="Q10" s="45">
        <v>19974847913</v>
      </c>
      <c r="S10" s="45">
        <f>D10+O10</f>
        <v>0</v>
      </c>
      <c r="U10" s="45">
        <v>0</v>
      </c>
      <c r="W10" s="45">
        <v>0</v>
      </c>
      <c r="Y10" s="45">
        <v>0</v>
      </c>
      <c r="AA10" s="89">
        <v>0</v>
      </c>
    </row>
    <row r="11" spans="1:27" ht="30" customHeight="1" x14ac:dyDescent="0.2">
      <c r="A11" s="167" t="s">
        <v>148</v>
      </c>
      <c r="B11" s="167"/>
      <c r="D11" s="168">
        <v>753498</v>
      </c>
      <c r="E11" s="168"/>
      <c r="G11" s="45">
        <v>15999995040</v>
      </c>
      <c r="I11" s="45">
        <v>18159995018.16</v>
      </c>
      <c r="K11" s="45">
        <v>0</v>
      </c>
      <c r="M11" s="45">
        <v>0</v>
      </c>
      <c r="O11" s="46">
        <v>0</v>
      </c>
      <c r="Q11" s="45">
        <v>0</v>
      </c>
      <c r="S11" s="45">
        <v>753498</v>
      </c>
      <c r="U11" s="45">
        <v>24850</v>
      </c>
      <c r="W11" s="45">
        <v>15999995040</v>
      </c>
      <c r="Y11" s="45">
        <v>18725126053</v>
      </c>
      <c r="AA11" s="89">
        <v>1.59</v>
      </c>
    </row>
    <row r="12" spans="1:27" ht="30" customHeight="1" x14ac:dyDescent="0.2">
      <c r="A12" s="167" t="s">
        <v>150</v>
      </c>
      <c r="B12" s="167"/>
      <c r="D12" s="168">
        <v>34212</v>
      </c>
      <c r="E12" s="168"/>
      <c r="G12" s="45">
        <v>13065580465</v>
      </c>
      <c r="I12" s="45">
        <v>11923417268.122499</v>
      </c>
      <c r="K12" s="45">
        <v>0</v>
      </c>
      <c r="M12" s="45">
        <v>0</v>
      </c>
      <c r="O12" s="46">
        <v>0</v>
      </c>
      <c r="Q12" s="45">
        <v>0</v>
      </c>
      <c r="S12" s="45">
        <v>34212</v>
      </c>
      <c r="U12" s="45">
        <v>289420</v>
      </c>
      <c r="W12" s="45">
        <v>13065580465</v>
      </c>
      <c r="Y12" s="45">
        <v>9889878846</v>
      </c>
      <c r="AA12" s="89">
        <v>0.84</v>
      </c>
    </row>
    <row r="13" spans="1:27" ht="30" customHeight="1" x14ac:dyDescent="0.2">
      <c r="A13" s="167" t="s">
        <v>156</v>
      </c>
      <c r="B13" s="167"/>
      <c r="D13" s="169">
        <v>1680000</v>
      </c>
      <c r="E13" s="169"/>
      <c r="G13" s="55">
        <v>19914273792</v>
      </c>
      <c r="I13" s="55">
        <v>19208123235</v>
      </c>
      <c r="K13" s="55">
        <v>3900000</v>
      </c>
      <c r="M13" s="55">
        <v>39990835600</v>
      </c>
      <c r="O13" s="90">
        <v>-5580000</v>
      </c>
      <c r="Q13" s="55">
        <v>58963777297</v>
      </c>
      <c r="S13" s="55">
        <f>D13+K13+O13</f>
        <v>0</v>
      </c>
      <c r="U13" s="45">
        <v>0</v>
      </c>
      <c r="W13" s="55">
        <v>0</v>
      </c>
      <c r="Y13" s="55">
        <v>0</v>
      </c>
      <c r="AA13" s="91">
        <v>0</v>
      </c>
    </row>
    <row r="14" spans="1:27" s="94" customFormat="1" ht="30" customHeight="1" x14ac:dyDescent="0.2">
      <c r="A14" s="159" t="s">
        <v>14</v>
      </c>
      <c r="B14" s="159"/>
      <c r="C14" s="33"/>
      <c r="D14" s="170">
        <f>SUM(D8:E13)</f>
        <v>4438072</v>
      </c>
      <c r="E14" s="170"/>
      <c r="F14" s="33"/>
      <c r="G14" s="67">
        <f>SUM(G8:G13)</f>
        <v>98050042697</v>
      </c>
      <c r="H14" s="33"/>
      <c r="I14" s="67">
        <f>SUM(I8:I13)</f>
        <v>98792206952.466278</v>
      </c>
      <c r="J14" s="33"/>
      <c r="K14" s="67">
        <f>SUM(K8:K13)</f>
        <v>3900000</v>
      </c>
      <c r="L14" s="33"/>
      <c r="M14" s="67">
        <f>SUM(M8:M13)</f>
        <v>39990835600</v>
      </c>
      <c r="N14" s="33"/>
      <c r="O14" s="68">
        <f>SUM(O8:O13)</f>
        <v>-7251019</v>
      </c>
      <c r="P14" s="33"/>
      <c r="Q14" s="67">
        <f>SUM(Q8:Q13)</f>
        <v>101787506423</v>
      </c>
      <c r="R14" s="33"/>
      <c r="S14" s="67">
        <f>SUM(S8:S13)</f>
        <v>1087053</v>
      </c>
      <c r="T14" s="33"/>
      <c r="U14" s="92"/>
      <c r="V14" s="33"/>
      <c r="W14" s="67">
        <f>SUM(W8:W13)</f>
        <v>36346050324</v>
      </c>
      <c r="X14" s="33"/>
      <c r="Y14" s="67">
        <f>SUM(Y8:Y13)</f>
        <v>35733897992</v>
      </c>
      <c r="Z14" s="33"/>
      <c r="AA14" s="93">
        <f>SUM(AA8:AA13)</f>
        <v>3.03</v>
      </c>
    </row>
  </sheetData>
  <mergeCells count="32">
    <mergeCell ref="S6:S7"/>
    <mergeCell ref="U6:U7"/>
    <mergeCell ref="W6:W7"/>
    <mergeCell ref="Y6:Y7"/>
    <mergeCell ref="AA6:AA7"/>
    <mergeCell ref="A12:B12"/>
    <mergeCell ref="D12:E12"/>
    <mergeCell ref="A13:B13"/>
    <mergeCell ref="D13:E13"/>
    <mergeCell ref="A14:B14"/>
    <mergeCell ref="D14:E14"/>
    <mergeCell ref="A9:B9"/>
    <mergeCell ref="D9:E9"/>
    <mergeCell ref="A10:B10"/>
    <mergeCell ref="D10:E10"/>
    <mergeCell ref="A11:B11"/>
    <mergeCell ref="D11:E11"/>
    <mergeCell ref="K6:M6"/>
    <mergeCell ref="O6:Q6"/>
    <mergeCell ref="A8:B8"/>
    <mergeCell ref="D8:E8"/>
    <mergeCell ref="A6:B7"/>
    <mergeCell ref="D6:E7"/>
    <mergeCell ref="G6:G7"/>
    <mergeCell ref="I6:I7"/>
    <mergeCell ref="A1:AA1"/>
    <mergeCell ref="A2:AA2"/>
    <mergeCell ref="A3:AA3"/>
    <mergeCell ref="E5:I5"/>
    <mergeCell ref="K5:Q5"/>
    <mergeCell ref="S5:AA5"/>
    <mergeCell ref="A4:AA4"/>
  </mergeCells>
  <pageMargins left="0.39" right="0.39" top="0.39" bottom="0.39" header="0" footer="0"/>
  <pageSetup scale="5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AL19"/>
  <sheetViews>
    <sheetView rightToLeft="1" view="pageBreakPreview" topLeftCell="D1" zoomScale="60" zoomScaleNormal="93" workbookViewId="0">
      <selection activeCell="F28" sqref="F28"/>
    </sheetView>
  </sheetViews>
  <sheetFormatPr defaultRowHeight="30" customHeight="1" x14ac:dyDescent="0.45"/>
  <cols>
    <col min="1" max="1" width="5.140625" style="5" customWidth="1"/>
    <col min="2" max="2" width="23.85546875" style="5" customWidth="1"/>
    <col min="3" max="3" width="1.28515625" style="5" customWidth="1"/>
    <col min="4" max="4" width="16.85546875" style="5" customWidth="1"/>
    <col min="5" max="5" width="1.28515625" style="5" customWidth="1"/>
    <col min="6" max="6" width="15.5703125" style="107" customWidth="1"/>
    <col min="7" max="7" width="0.5703125" style="36" customWidth="1"/>
    <col min="8" max="8" width="14" style="36" customWidth="1"/>
    <col min="9" max="9" width="1.28515625" style="36" customWidth="1"/>
    <col min="10" max="10" width="13" style="36" customWidth="1"/>
    <col min="11" max="11" width="1.28515625" style="36" customWidth="1"/>
    <col min="12" max="12" width="10" style="36" customWidth="1"/>
    <col min="13" max="13" width="1.28515625" style="36" customWidth="1"/>
    <col min="14" max="14" width="13" style="36" customWidth="1"/>
    <col min="15" max="15" width="1.28515625" style="36" customWidth="1"/>
    <col min="16" max="16" width="13" style="36" customWidth="1"/>
    <col min="17" max="17" width="1.28515625" style="36" customWidth="1"/>
    <col min="18" max="18" width="17.7109375" style="36" customWidth="1"/>
    <col min="19" max="19" width="1.28515625" style="36" customWidth="1"/>
    <col min="20" max="20" width="17.42578125" style="36" customWidth="1"/>
    <col min="21" max="21" width="1.28515625" style="36" customWidth="1"/>
    <col min="22" max="22" width="13" style="36" customWidth="1"/>
    <col min="23" max="23" width="1.28515625" style="36" customWidth="1"/>
    <col min="24" max="24" width="17.7109375" style="36" customWidth="1"/>
    <col min="25" max="25" width="1.28515625" style="36" customWidth="1"/>
    <col min="26" max="26" width="13" style="46" customWidth="1"/>
    <col min="27" max="27" width="1.28515625" style="41" customWidth="1"/>
    <col min="28" max="28" width="16.42578125" style="41" customWidth="1"/>
    <col min="29" max="29" width="1.28515625" style="36" customWidth="1"/>
    <col min="30" max="30" width="15.5703125" style="36" customWidth="1"/>
    <col min="31" max="31" width="1.28515625" style="36" customWidth="1"/>
    <col min="32" max="32" width="15.5703125" style="36" customWidth="1"/>
    <col min="33" max="33" width="1.28515625" style="36" customWidth="1"/>
    <col min="34" max="34" width="19.42578125" style="36" bestFit="1" customWidth="1"/>
    <col min="35" max="35" width="1.28515625" style="36" customWidth="1"/>
    <col min="36" max="36" width="19.28515625" style="36" customWidth="1"/>
    <col min="37" max="37" width="1.28515625" style="36" customWidth="1"/>
    <col min="38" max="38" width="14.28515625" style="36" customWidth="1"/>
  </cols>
  <sheetData>
    <row r="1" spans="1:38" ht="30" customHeight="1" x14ac:dyDescent="0.2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</row>
    <row r="2" spans="1:38" ht="30" customHeight="1" x14ac:dyDescent="0.2">
      <c r="A2" s="147" t="s">
        <v>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</row>
    <row r="3" spans="1:38" ht="30" customHeight="1" x14ac:dyDescent="0.2">
      <c r="A3" s="147" t="s">
        <v>126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</row>
    <row r="4" spans="1:38" ht="30" customHeight="1" x14ac:dyDescent="0.2">
      <c r="A4" s="161" t="s">
        <v>160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</row>
    <row r="5" spans="1:38" s="5" customFormat="1" ht="30" customHeight="1" x14ac:dyDescent="0.45">
      <c r="A5" s="24"/>
      <c r="B5" s="24"/>
      <c r="C5" s="24"/>
      <c r="D5" s="24"/>
      <c r="E5" s="24"/>
      <c r="F5" s="33"/>
      <c r="G5" s="33"/>
      <c r="H5" s="33"/>
      <c r="I5" s="33"/>
      <c r="J5" s="33"/>
      <c r="K5" s="33"/>
      <c r="L5" s="33"/>
      <c r="M5" s="33"/>
      <c r="N5" s="33"/>
      <c r="O5" s="33"/>
      <c r="P5" s="160" t="s">
        <v>3</v>
      </c>
      <c r="Q5" s="160"/>
      <c r="R5" s="160"/>
      <c r="S5" s="160"/>
      <c r="T5" s="160"/>
      <c r="U5" s="36"/>
      <c r="V5" s="160" t="s">
        <v>2</v>
      </c>
      <c r="W5" s="160"/>
      <c r="X5" s="160"/>
      <c r="Y5" s="160"/>
      <c r="Z5" s="160"/>
      <c r="AA5" s="160"/>
      <c r="AB5" s="160"/>
      <c r="AC5" s="36"/>
      <c r="AD5" s="150" t="s">
        <v>154</v>
      </c>
      <c r="AE5" s="150"/>
      <c r="AF5" s="150"/>
      <c r="AG5" s="150"/>
      <c r="AH5" s="150"/>
      <c r="AI5" s="150"/>
      <c r="AJ5" s="150"/>
      <c r="AK5" s="150"/>
      <c r="AL5" s="150"/>
    </row>
    <row r="6" spans="1:38" s="5" customFormat="1" ht="21.75" customHeight="1" x14ac:dyDescent="0.45">
      <c r="A6" s="147" t="s">
        <v>29</v>
      </c>
      <c r="B6" s="147"/>
      <c r="D6" s="175" t="s">
        <v>30</v>
      </c>
      <c r="F6" s="174" t="s">
        <v>31</v>
      </c>
      <c r="G6" s="36"/>
      <c r="H6" s="174" t="s">
        <v>32</v>
      </c>
      <c r="I6" s="36"/>
      <c r="J6" s="174" t="s">
        <v>33</v>
      </c>
      <c r="K6" s="36"/>
      <c r="L6" s="174" t="s">
        <v>34</v>
      </c>
      <c r="M6" s="36"/>
      <c r="N6" s="159" t="s">
        <v>19</v>
      </c>
      <c r="O6" s="36"/>
      <c r="P6" s="166" t="s">
        <v>7</v>
      </c>
      <c r="Q6" s="38"/>
      <c r="R6" s="166" t="s">
        <v>8</v>
      </c>
      <c r="S6" s="38"/>
      <c r="T6" s="166" t="s">
        <v>9</v>
      </c>
      <c r="U6" s="36"/>
      <c r="V6" s="162" t="s">
        <v>4</v>
      </c>
      <c r="W6" s="162"/>
      <c r="X6" s="162"/>
      <c r="Y6" s="38"/>
      <c r="Z6" s="162" t="s">
        <v>5</v>
      </c>
      <c r="AA6" s="162"/>
      <c r="AB6" s="162"/>
      <c r="AC6" s="36"/>
      <c r="AD6" s="166" t="s">
        <v>7</v>
      </c>
      <c r="AE6" s="38"/>
      <c r="AF6" s="166" t="s">
        <v>11</v>
      </c>
      <c r="AG6" s="38"/>
      <c r="AH6" s="166" t="s">
        <v>8</v>
      </c>
      <c r="AI6" s="38"/>
      <c r="AJ6" s="166" t="s">
        <v>9</v>
      </c>
      <c r="AK6" s="38"/>
      <c r="AL6" s="171" t="s">
        <v>12</v>
      </c>
    </row>
    <row r="7" spans="1:38" s="5" customFormat="1" ht="22.5" customHeight="1" x14ac:dyDescent="0.45">
      <c r="A7" s="153"/>
      <c r="B7" s="153"/>
      <c r="D7" s="155"/>
      <c r="F7" s="172"/>
      <c r="G7" s="36"/>
      <c r="H7" s="172"/>
      <c r="I7" s="36"/>
      <c r="J7" s="172"/>
      <c r="K7" s="36"/>
      <c r="L7" s="172"/>
      <c r="M7" s="36"/>
      <c r="N7" s="165"/>
      <c r="O7" s="36"/>
      <c r="P7" s="165"/>
      <c r="Q7" s="36"/>
      <c r="R7" s="165"/>
      <c r="S7" s="36"/>
      <c r="T7" s="165"/>
      <c r="U7" s="36"/>
      <c r="V7" s="86" t="s">
        <v>7</v>
      </c>
      <c r="W7" s="38"/>
      <c r="X7" s="86" t="s">
        <v>8</v>
      </c>
      <c r="Y7" s="36"/>
      <c r="Z7" s="87" t="s">
        <v>7</v>
      </c>
      <c r="AA7" s="85"/>
      <c r="AB7" s="86" t="s">
        <v>10</v>
      </c>
      <c r="AC7" s="36"/>
      <c r="AD7" s="165"/>
      <c r="AE7" s="36"/>
      <c r="AF7" s="165"/>
      <c r="AG7" s="36"/>
      <c r="AH7" s="165"/>
      <c r="AI7" s="36"/>
      <c r="AJ7" s="165"/>
      <c r="AK7" s="36"/>
      <c r="AL7" s="172"/>
    </row>
    <row r="8" spans="1:38" s="5" customFormat="1" ht="30" customHeight="1" x14ac:dyDescent="0.45">
      <c r="A8" s="173" t="s">
        <v>35</v>
      </c>
      <c r="B8" s="173"/>
      <c r="D8" s="6" t="s">
        <v>36</v>
      </c>
      <c r="F8" s="100" t="s">
        <v>36</v>
      </c>
      <c r="G8" s="36"/>
      <c r="H8" s="100" t="s">
        <v>37</v>
      </c>
      <c r="I8" s="36"/>
      <c r="J8" s="100" t="s">
        <v>38</v>
      </c>
      <c r="K8" s="36"/>
      <c r="L8" s="101">
        <v>0</v>
      </c>
      <c r="M8" s="36"/>
      <c r="N8" s="101">
        <v>0</v>
      </c>
      <c r="O8" s="36"/>
      <c r="P8" s="102">
        <v>64734</v>
      </c>
      <c r="Q8" s="36"/>
      <c r="R8" s="42">
        <v>39590220451</v>
      </c>
      <c r="S8" s="36"/>
      <c r="T8" s="42">
        <v>44593641937</v>
      </c>
      <c r="U8" s="36"/>
      <c r="V8" s="102">
        <v>0</v>
      </c>
      <c r="W8" s="36"/>
      <c r="X8" s="102">
        <v>0</v>
      </c>
      <c r="Y8" s="36"/>
      <c r="Z8" s="43">
        <v>0</v>
      </c>
      <c r="AA8" s="41"/>
      <c r="AB8" s="42">
        <v>0</v>
      </c>
      <c r="AC8" s="36"/>
      <c r="AD8" s="42">
        <f>P8</f>
        <v>64734</v>
      </c>
      <c r="AE8" s="41"/>
      <c r="AF8" s="42">
        <v>705700</v>
      </c>
      <c r="AG8" s="41"/>
      <c r="AH8" s="42">
        <v>39590220451</v>
      </c>
      <c r="AI8" s="41"/>
      <c r="AJ8" s="42">
        <v>45674503795</v>
      </c>
      <c r="AK8" s="41"/>
      <c r="AL8" s="88">
        <v>3.88</v>
      </c>
    </row>
    <row r="9" spans="1:38" s="5" customFormat="1" ht="30" customHeight="1" x14ac:dyDescent="0.45">
      <c r="A9" s="149" t="s">
        <v>39</v>
      </c>
      <c r="B9" s="149"/>
      <c r="D9" s="8" t="s">
        <v>36</v>
      </c>
      <c r="F9" s="103" t="s">
        <v>36</v>
      </c>
      <c r="G9" s="36"/>
      <c r="H9" s="103" t="s">
        <v>37</v>
      </c>
      <c r="I9" s="36"/>
      <c r="J9" s="103" t="s">
        <v>40</v>
      </c>
      <c r="K9" s="36"/>
      <c r="L9" s="104">
        <v>0</v>
      </c>
      <c r="M9" s="36"/>
      <c r="N9" s="104">
        <v>0</v>
      </c>
      <c r="O9" s="36"/>
      <c r="P9" s="105">
        <v>14000</v>
      </c>
      <c r="Q9" s="36"/>
      <c r="R9" s="45">
        <v>8303624751</v>
      </c>
      <c r="S9" s="36"/>
      <c r="T9" s="45">
        <v>8972373462</v>
      </c>
      <c r="U9" s="36"/>
      <c r="V9" s="105">
        <v>0</v>
      </c>
      <c r="W9" s="36"/>
      <c r="X9" s="105">
        <v>0</v>
      </c>
      <c r="Y9" s="36"/>
      <c r="Z9" s="46">
        <v>-4435</v>
      </c>
      <c r="AA9" s="41"/>
      <c r="AB9" s="45">
        <v>2847197354</v>
      </c>
      <c r="AC9" s="36"/>
      <c r="AD9" s="45">
        <f>P9+Z9</f>
        <v>9565</v>
      </c>
      <c r="AE9" s="41"/>
      <c r="AF9" s="45">
        <v>655000</v>
      </c>
      <c r="AG9" s="41"/>
      <c r="AH9" s="45">
        <v>5673155053</v>
      </c>
      <c r="AI9" s="41"/>
      <c r="AJ9" s="45">
        <v>6263939455</v>
      </c>
      <c r="AK9" s="41"/>
      <c r="AL9" s="89">
        <v>0.53</v>
      </c>
    </row>
    <row r="10" spans="1:38" s="5" customFormat="1" ht="30" customHeight="1" x14ac:dyDescent="0.45">
      <c r="A10" s="149" t="s">
        <v>41</v>
      </c>
      <c r="B10" s="149"/>
      <c r="D10" s="8" t="s">
        <v>36</v>
      </c>
      <c r="F10" s="103" t="s">
        <v>36</v>
      </c>
      <c r="G10" s="36"/>
      <c r="H10" s="103" t="s">
        <v>42</v>
      </c>
      <c r="I10" s="36"/>
      <c r="J10" s="103" t="s">
        <v>43</v>
      </c>
      <c r="K10" s="36"/>
      <c r="L10" s="104">
        <v>0</v>
      </c>
      <c r="M10" s="36"/>
      <c r="N10" s="104">
        <v>0</v>
      </c>
      <c r="O10" s="36"/>
      <c r="P10" s="105">
        <v>44431</v>
      </c>
      <c r="Q10" s="36"/>
      <c r="R10" s="45">
        <v>29742194399</v>
      </c>
      <c r="S10" s="36"/>
      <c r="T10" s="45">
        <v>33583747842</v>
      </c>
      <c r="U10" s="36"/>
      <c r="V10" s="105">
        <v>0</v>
      </c>
      <c r="W10" s="36"/>
      <c r="X10" s="105">
        <v>0</v>
      </c>
      <c r="Y10" s="36"/>
      <c r="Z10" s="46">
        <v>0</v>
      </c>
      <c r="AA10" s="41"/>
      <c r="AB10" s="45">
        <v>0</v>
      </c>
      <c r="AC10" s="36"/>
      <c r="AD10" s="45">
        <f>P10</f>
        <v>44431</v>
      </c>
      <c r="AE10" s="41"/>
      <c r="AF10" s="45">
        <v>774500</v>
      </c>
      <c r="AG10" s="41"/>
      <c r="AH10" s="45">
        <v>29742194399</v>
      </c>
      <c r="AI10" s="41"/>
      <c r="AJ10" s="45">
        <v>34405573360</v>
      </c>
      <c r="AK10" s="41"/>
      <c r="AL10" s="89">
        <v>2.92</v>
      </c>
    </row>
    <row r="11" spans="1:38" s="5" customFormat="1" ht="30" customHeight="1" x14ac:dyDescent="0.45">
      <c r="A11" s="149" t="s">
        <v>44</v>
      </c>
      <c r="B11" s="149"/>
      <c r="D11" s="8" t="s">
        <v>36</v>
      </c>
      <c r="F11" s="103" t="s">
        <v>36</v>
      </c>
      <c r="G11" s="36"/>
      <c r="H11" s="103" t="s">
        <v>45</v>
      </c>
      <c r="I11" s="36"/>
      <c r="J11" s="103" t="s">
        <v>46</v>
      </c>
      <c r="K11" s="36"/>
      <c r="L11" s="104">
        <v>0</v>
      </c>
      <c r="M11" s="36"/>
      <c r="N11" s="104">
        <v>0</v>
      </c>
      <c r="O11" s="36"/>
      <c r="P11" s="105">
        <v>4472</v>
      </c>
      <c r="Q11" s="36"/>
      <c r="R11" s="45">
        <v>2674321068</v>
      </c>
      <c r="S11" s="36"/>
      <c r="T11" s="45">
        <v>3013581689</v>
      </c>
      <c r="U11" s="36"/>
      <c r="V11" s="105">
        <v>0</v>
      </c>
      <c r="W11" s="36"/>
      <c r="X11" s="105">
        <v>0</v>
      </c>
      <c r="Y11" s="36"/>
      <c r="Z11" s="46">
        <v>0</v>
      </c>
      <c r="AA11" s="41"/>
      <c r="AB11" s="45">
        <v>0</v>
      </c>
      <c r="AC11" s="36"/>
      <c r="AD11" s="45">
        <f>P11</f>
        <v>4472</v>
      </c>
      <c r="AE11" s="41"/>
      <c r="AF11" s="45">
        <v>688000</v>
      </c>
      <c r="AG11" s="41"/>
      <c r="AH11" s="45">
        <v>2674321068</v>
      </c>
      <c r="AI11" s="41"/>
      <c r="AJ11" s="45">
        <v>3076178342</v>
      </c>
      <c r="AK11" s="41"/>
      <c r="AL11" s="89">
        <v>0.26</v>
      </c>
    </row>
    <row r="12" spans="1:38" s="5" customFormat="1" ht="30" customHeight="1" x14ac:dyDescent="0.45">
      <c r="A12" s="149" t="s">
        <v>47</v>
      </c>
      <c r="B12" s="149"/>
      <c r="D12" s="8" t="s">
        <v>36</v>
      </c>
      <c r="F12" s="103" t="s">
        <v>36</v>
      </c>
      <c r="G12" s="36"/>
      <c r="H12" s="103" t="s">
        <v>48</v>
      </c>
      <c r="I12" s="36"/>
      <c r="J12" s="103" t="s">
        <v>49</v>
      </c>
      <c r="K12" s="36"/>
      <c r="L12" s="104">
        <v>23</v>
      </c>
      <c r="M12" s="36"/>
      <c r="N12" s="104">
        <v>23</v>
      </c>
      <c r="O12" s="36"/>
      <c r="P12" s="105">
        <v>83000</v>
      </c>
      <c r="Q12" s="36"/>
      <c r="R12" s="45">
        <v>77482091083</v>
      </c>
      <c r="S12" s="36"/>
      <c r="T12" s="45">
        <v>80495407562</v>
      </c>
      <c r="U12" s="36"/>
      <c r="V12" s="105">
        <v>0</v>
      </c>
      <c r="W12" s="36"/>
      <c r="X12" s="105">
        <v>0</v>
      </c>
      <c r="Y12" s="36"/>
      <c r="Z12" s="46">
        <v>0</v>
      </c>
      <c r="AA12" s="41"/>
      <c r="AB12" s="45">
        <v>0</v>
      </c>
      <c r="AC12" s="36"/>
      <c r="AD12" s="45">
        <v>83000</v>
      </c>
      <c r="AE12" s="41"/>
      <c r="AF12" s="45">
        <v>1000000</v>
      </c>
      <c r="AG12" s="41"/>
      <c r="AH12" s="45">
        <v>77482091083</v>
      </c>
      <c r="AI12" s="41"/>
      <c r="AJ12" s="45">
        <v>83829532280</v>
      </c>
      <c r="AK12" s="41"/>
      <c r="AL12" s="89">
        <v>7.12</v>
      </c>
    </row>
    <row r="13" spans="1:38" s="5" customFormat="1" ht="30" customHeight="1" x14ac:dyDescent="0.45">
      <c r="A13" s="149" t="s">
        <v>50</v>
      </c>
      <c r="B13" s="149"/>
      <c r="D13" s="8" t="s">
        <v>36</v>
      </c>
      <c r="F13" s="103" t="s">
        <v>36</v>
      </c>
      <c r="G13" s="36"/>
      <c r="H13" s="103" t="s">
        <v>51</v>
      </c>
      <c r="I13" s="36"/>
      <c r="J13" s="103" t="s">
        <v>52</v>
      </c>
      <c r="K13" s="36"/>
      <c r="L13" s="104">
        <v>18</v>
      </c>
      <c r="M13" s="36"/>
      <c r="N13" s="104">
        <v>18</v>
      </c>
      <c r="O13" s="36"/>
      <c r="P13" s="105">
        <v>5000</v>
      </c>
      <c r="Q13" s="36"/>
      <c r="R13" s="45">
        <v>4775865468</v>
      </c>
      <c r="S13" s="36"/>
      <c r="T13" s="45">
        <v>4916508721</v>
      </c>
      <c r="U13" s="36"/>
      <c r="V13" s="105">
        <v>0</v>
      </c>
      <c r="W13" s="36"/>
      <c r="X13" s="105">
        <v>0</v>
      </c>
      <c r="Y13" s="36"/>
      <c r="Z13" s="46">
        <v>-5000</v>
      </c>
      <c r="AA13" s="41"/>
      <c r="AB13" s="45">
        <v>5000000000</v>
      </c>
      <c r="AC13" s="36"/>
      <c r="AD13" s="45">
        <f>P13+Z13</f>
        <v>0</v>
      </c>
      <c r="AE13" s="41"/>
      <c r="AF13" s="45">
        <v>0</v>
      </c>
      <c r="AG13" s="41"/>
      <c r="AH13" s="45">
        <v>0</v>
      </c>
      <c r="AI13" s="41"/>
      <c r="AJ13" s="45">
        <v>0</v>
      </c>
      <c r="AK13" s="41"/>
      <c r="AL13" s="89">
        <v>0</v>
      </c>
    </row>
    <row r="14" spans="1:38" s="5" customFormat="1" ht="30" customHeight="1" x14ac:dyDescent="0.45">
      <c r="A14" s="149" t="s">
        <v>53</v>
      </c>
      <c r="B14" s="149"/>
      <c r="D14" s="8" t="s">
        <v>36</v>
      </c>
      <c r="F14" s="103" t="s">
        <v>36</v>
      </c>
      <c r="G14" s="36"/>
      <c r="H14" s="103" t="s">
        <v>54</v>
      </c>
      <c r="I14" s="36"/>
      <c r="J14" s="103" t="s">
        <v>55</v>
      </c>
      <c r="K14" s="36"/>
      <c r="L14" s="104">
        <v>20.5</v>
      </c>
      <c r="M14" s="36"/>
      <c r="N14" s="104">
        <v>20.5</v>
      </c>
      <c r="O14" s="36"/>
      <c r="P14" s="105">
        <v>65000</v>
      </c>
      <c r="Q14" s="36"/>
      <c r="R14" s="45">
        <v>60440952937</v>
      </c>
      <c r="S14" s="36"/>
      <c r="T14" s="45">
        <v>61319633801</v>
      </c>
      <c r="U14" s="36"/>
      <c r="V14" s="105">
        <v>0</v>
      </c>
      <c r="W14" s="36"/>
      <c r="X14" s="105">
        <v>0</v>
      </c>
      <c r="Y14" s="36"/>
      <c r="Z14" s="46">
        <v>0</v>
      </c>
      <c r="AA14" s="41"/>
      <c r="AB14" s="45">
        <v>0</v>
      </c>
      <c r="AC14" s="36"/>
      <c r="AD14" s="45">
        <v>65000</v>
      </c>
      <c r="AE14" s="41"/>
      <c r="AF14" s="45">
        <v>958180</v>
      </c>
      <c r="AG14" s="41"/>
      <c r="AH14" s="45">
        <v>60440952937</v>
      </c>
      <c r="AI14" s="41"/>
      <c r="AJ14" s="45">
        <v>65156543044</v>
      </c>
      <c r="AK14" s="41"/>
      <c r="AL14" s="89">
        <v>5.53</v>
      </c>
    </row>
    <row r="15" spans="1:38" s="5" customFormat="1" ht="30" customHeight="1" x14ac:dyDescent="0.45">
      <c r="A15" s="149" t="s">
        <v>56</v>
      </c>
      <c r="B15" s="149"/>
      <c r="D15" s="8" t="s">
        <v>36</v>
      </c>
      <c r="F15" s="103" t="s">
        <v>36</v>
      </c>
      <c r="G15" s="36"/>
      <c r="H15" s="103" t="s">
        <v>57</v>
      </c>
      <c r="I15" s="36"/>
      <c r="J15" s="103" t="s">
        <v>58</v>
      </c>
      <c r="K15" s="36"/>
      <c r="L15" s="104">
        <v>23</v>
      </c>
      <c r="M15" s="36"/>
      <c r="N15" s="104">
        <v>23</v>
      </c>
      <c r="O15" s="36"/>
      <c r="P15" s="105">
        <v>72580</v>
      </c>
      <c r="Q15" s="36"/>
      <c r="R15" s="45">
        <v>69068031508</v>
      </c>
      <c r="S15" s="36"/>
      <c r="T15" s="45">
        <v>63300058784</v>
      </c>
      <c r="U15" s="36"/>
      <c r="V15" s="45">
        <v>5000</v>
      </c>
      <c r="W15" s="36"/>
      <c r="X15" s="45">
        <v>4400797500</v>
      </c>
      <c r="Y15" s="36"/>
      <c r="Z15" s="46">
        <v>0</v>
      </c>
      <c r="AA15" s="41"/>
      <c r="AB15" s="45">
        <v>0</v>
      </c>
      <c r="AC15" s="36"/>
      <c r="AD15" s="45">
        <f>P15+V15</f>
        <v>77580</v>
      </c>
      <c r="AE15" s="41"/>
      <c r="AF15" s="45">
        <v>879200</v>
      </c>
      <c r="AG15" s="41"/>
      <c r="AH15" s="45">
        <v>73468829008</v>
      </c>
      <c r="AI15" s="41"/>
      <c r="AJ15" s="45">
        <v>73697907131</v>
      </c>
      <c r="AK15" s="41"/>
      <c r="AL15" s="89">
        <v>6.26</v>
      </c>
    </row>
    <row r="16" spans="1:38" s="5" customFormat="1" ht="30" customHeight="1" x14ac:dyDescent="0.45">
      <c r="A16" s="149" t="s">
        <v>59</v>
      </c>
      <c r="B16" s="149"/>
      <c r="D16" s="8" t="s">
        <v>36</v>
      </c>
      <c r="F16" s="103" t="s">
        <v>36</v>
      </c>
      <c r="G16" s="36"/>
      <c r="H16" s="103" t="s">
        <v>57</v>
      </c>
      <c r="I16" s="36"/>
      <c r="J16" s="103" t="s">
        <v>60</v>
      </c>
      <c r="K16" s="36"/>
      <c r="L16" s="104">
        <v>23</v>
      </c>
      <c r="M16" s="36"/>
      <c r="N16" s="104">
        <v>23</v>
      </c>
      <c r="O16" s="36"/>
      <c r="P16" s="105">
        <v>115000</v>
      </c>
      <c r="Q16" s="36"/>
      <c r="R16" s="45">
        <v>99375605000</v>
      </c>
      <c r="S16" s="36"/>
      <c r="T16" s="45">
        <v>99389132454</v>
      </c>
      <c r="U16" s="36"/>
      <c r="V16" s="45">
        <v>5000</v>
      </c>
      <c r="W16" s="36"/>
      <c r="X16" s="45">
        <v>4385794780</v>
      </c>
      <c r="Y16" s="36"/>
      <c r="Z16" s="46">
        <v>0</v>
      </c>
      <c r="AA16" s="41"/>
      <c r="AB16" s="45">
        <v>0</v>
      </c>
      <c r="AC16" s="36"/>
      <c r="AD16" s="45">
        <f>P16+V16</f>
        <v>120000</v>
      </c>
      <c r="AE16" s="41"/>
      <c r="AF16" s="45">
        <v>877000</v>
      </c>
      <c r="AG16" s="41"/>
      <c r="AH16" s="45">
        <v>103761399780</v>
      </c>
      <c r="AI16" s="41"/>
      <c r="AJ16" s="45">
        <v>116615404233</v>
      </c>
      <c r="AK16" s="41"/>
      <c r="AL16" s="89">
        <v>9.9</v>
      </c>
    </row>
    <row r="17" spans="1:38" s="5" customFormat="1" ht="30" customHeight="1" x14ac:dyDescent="0.45">
      <c r="A17" s="149" t="s">
        <v>61</v>
      </c>
      <c r="B17" s="149"/>
      <c r="D17" s="8" t="s">
        <v>36</v>
      </c>
      <c r="F17" s="103" t="s">
        <v>36</v>
      </c>
      <c r="G17" s="36"/>
      <c r="H17" s="103" t="s">
        <v>62</v>
      </c>
      <c r="I17" s="36"/>
      <c r="J17" s="103" t="s">
        <v>63</v>
      </c>
      <c r="K17" s="36"/>
      <c r="L17" s="104">
        <v>23</v>
      </c>
      <c r="M17" s="36"/>
      <c r="N17" s="104">
        <v>23</v>
      </c>
      <c r="O17" s="36"/>
      <c r="P17" s="106">
        <v>100000</v>
      </c>
      <c r="Q17" s="36"/>
      <c r="R17" s="55">
        <v>100015625000</v>
      </c>
      <c r="S17" s="36"/>
      <c r="T17" s="55">
        <v>101789747263</v>
      </c>
      <c r="U17" s="36"/>
      <c r="V17" s="55">
        <v>0</v>
      </c>
      <c r="W17" s="41"/>
      <c r="X17" s="55">
        <v>0</v>
      </c>
      <c r="Y17" s="41"/>
      <c r="Z17" s="90">
        <v>0</v>
      </c>
      <c r="AA17" s="41"/>
      <c r="AB17" s="55">
        <v>0</v>
      </c>
      <c r="AC17" s="36"/>
      <c r="AD17" s="55">
        <v>100000</v>
      </c>
      <c r="AE17" s="41"/>
      <c r="AF17" s="45">
        <v>1018082</v>
      </c>
      <c r="AG17" s="41"/>
      <c r="AH17" s="55">
        <v>100015625000</v>
      </c>
      <c r="AI17" s="41"/>
      <c r="AJ17" s="55">
        <v>102205993844</v>
      </c>
      <c r="AK17" s="41"/>
      <c r="AL17" s="91">
        <v>8.68</v>
      </c>
    </row>
    <row r="18" spans="1:38" s="82" customFormat="1" ht="30" customHeight="1" x14ac:dyDescent="0.2">
      <c r="A18" s="147" t="s">
        <v>14</v>
      </c>
      <c r="B18" s="147"/>
      <c r="D18" s="73"/>
      <c r="F18" s="92"/>
      <c r="G18" s="33"/>
      <c r="H18" s="92"/>
      <c r="I18" s="33"/>
      <c r="J18" s="92"/>
      <c r="K18" s="33"/>
      <c r="L18" s="92"/>
      <c r="M18" s="33"/>
      <c r="N18" s="92"/>
      <c r="O18" s="33"/>
      <c r="P18" s="67">
        <f>SUM(P8:P17)</f>
        <v>568217</v>
      </c>
      <c r="Q18" s="33"/>
      <c r="R18" s="67">
        <f>SUM(R8:R17)</f>
        <v>491468531665</v>
      </c>
      <c r="S18" s="33"/>
      <c r="T18" s="67">
        <f>SUM(T8:T17)</f>
        <v>501373833515</v>
      </c>
      <c r="U18" s="33"/>
      <c r="V18" s="67">
        <f>SUM(V8:V17)</f>
        <v>10000</v>
      </c>
      <c r="W18" s="33"/>
      <c r="X18" s="67">
        <f>SUM(X8:X17)</f>
        <v>8786592280</v>
      </c>
      <c r="Y18" s="33"/>
      <c r="Z18" s="68">
        <f>SUM(Z8:Z17)</f>
        <v>-9435</v>
      </c>
      <c r="AA18" s="33"/>
      <c r="AB18" s="67">
        <f>SUM(AB8:AB17)</f>
        <v>7847197354</v>
      </c>
      <c r="AC18" s="33"/>
      <c r="AD18" s="67">
        <f>SUM(AD8:AD17)</f>
        <v>568782</v>
      </c>
      <c r="AE18" s="33"/>
      <c r="AF18" s="92"/>
      <c r="AG18" s="33"/>
      <c r="AH18" s="67">
        <f>SUM(AH8:AH17)</f>
        <v>492848788779</v>
      </c>
      <c r="AI18" s="33"/>
      <c r="AJ18" s="67">
        <f>SUM(AJ8:AJ17)</f>
        <v>530925575484</v>
      </c>
      <c r="AK18" s="33"/>
      <c r="AL18" s="93">
        <f>SUM(AL8:AL17)</f>
        <v>45.08</v>
      </c>
    </row>
    <row r="19" spans="1:38" s="5" customFormat="1" ht="30" customHeight="1" x14ac:dyDescent="0.45">
      <c r="F19" s="107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46"/>
      <c r="AA19" s="41"/>
      <c r="AB19" s="41"/>
      <c r="AC19" s="36"/>
      <c r="AD19" s="36"/>
      <c r="AE19" s="36"/>
      <c r="AF19" s="36"/>
      <c r="AG19" s="36"/>
      <c r="AH19" s="36"/>
      <c r="AI19" s="36"/>
      <c r="AJ19" s="36"/>
      <c r="AK19" s="36"/>
      <c r="AL19" s="99"/>
    </row>
  </sheetData>
  <mergeCells count="35">
    <mergeCell ref="AL6:AL7"/>
    <mergeCell ref="AJ6:AJ7"/>
    <mergeCell ref="AH6:AH7"/>
    <mergeCell ref="AF6:AF7"/>
    <mergeCell ref="AD6:AD7"/>
    <mergeCell ref="A14:B14"/>
    <mergeCell ref="A15:B15"/>
    <mergeCell ref="A16:B16"/>
    <mergeCell ref="A17:B17"/>
    <mergeCell ref="A18:B18"/>
    <mergeCell ref="A10:B10"/>
    <mergeCell ref="A11:B11"/>
    <mergeCell ref="A12:B12"/>
    <mergeCell ref="A13:B13"/>
    <mergeCell ref="V6:X6"/>
    <mergeCell ref="Z6:AB6"/>
    <mergeCell ref="A8:B8"/>
    <mergeCell ref="A9:B9"/>
    <mergeCell ref="T6:T7"/>
    <mergeCell ref="R6:R7"/>
    <mergeCell ref="P6:P7"/>
    <mergeCell ref="N6:N7"/>
    <mergeCell ref="L6:L7"/>
    <mergeCell ref="J6:J7"/>
    <mergeCell ref="H6:H7"/>
    <mergeCell ref="F6:F7"/>
    <mergeCell ref="D6:D7"/>
    <mergeCell ref="A6:B7"/>
    <mergeCell ref="A1:AL1"/>
    <mergeCell ref="A2:AL2"/>
    <mergeCell ref="A3:AL3"/>
    <mergeCell ref="P5:T5"/>
    <mergeCell ref="V5:AB5"/>
    <mergeCell ref="AD5:AL5"/>
    <mergeCell ref="A4:AL4"/>
  </mergeCells>
  <pageMargins left="0.39" right="0.39" top="0.39" bottom="0.39" header="0" footer="0"/>
  <pageSetup scale="4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S12"/>
  <sheetViews>
    <sheetView rightToLeft="1" view="pageBreakPreview" zoomScale="60" zoomScaleNormal="100" workbookViewId="0">
      <selection activeCell="A3" sqref="A3:M3"/>
    </sheetView>
  </sheetViews>
  <sheetFormatPr defaultRowHeight="30" customHeight="1" x14ac:dyDescent="0.45"/>
  <cols>
    <col min="1" max="1" width="29.85546875" style="14" customWidth="1"/>
    <col min="2" max="2" width="1.28515625" style="14" customWidth="1"/>
    <col min="3" max="3" width="15.5703125" style="14" customWidth="1"/>
    <col min="4" max="4" width="1.28515625" style="14" customWidth="1"/>
    <col min="5" max="5" width="15.5703125" style="14" customWidth="1"/>
    <col min="6" max="6" width="1.28515625" style="14" customWidth="1"/>
    <col min="7" max="7" width="16.140625" style="14" customWidth="1"/>
    <col min="8" max="8" width="1.28515625" style="14" customWidth="1"/>
    <col min="9" max="9" width="13" style="14" customWidth="1"/>
    <col min="10" max="10" width="1.28515625" style="14" customWidth="1"/>
    <col min="11" max="11" width="19.7109375" style="14" customWidth="1"/>
    <col min="12" max="12" width="1.28515625" style="14" customWidth="1"/>
    <col min="13" max="13" width="20.5703125" style="14" customWidth="1"/>
    <col min="14" max="14" width="0.28515625" customWidth="1"/>
    <col min="16" max="16" width="9.140625" style="110"/>
    <col min="18" max="18" width="9.140625" style="110"/>
    <col min="19" max="19" width="20.28515625" customWidth="1"/>
  </cols>
  <sheetData>
    <row r="1" spans="1:19" ht="30" customHeight="1" x14ac:dyDescent="0.2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19" ht="30" customHeight="1" x14ac:dyDescent="0.2">
      <c r="A2" s="147" t="s">
        <v>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</row>
    <row r="3" spans="1:19" ht="30" customHeight="1" x14ac:dyDescent="0.2">
      <c r="A3" s="147" t="s">
        <v>126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</row>
    <row r="4" spans="1:19" ht="30" customHeight="1" x14ac:dyDescent="0.2">
      <c r="A4" s="161" t="s">
        <v>64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</row>
    <row r="5" spans="1:19" ht="30" customHeight="1" x14ac:dyDescent="0.2">
      <c r="A5" s="161" t="s">
        <v>65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</row>
    <row r="6" spans="1:19" ht="30" customHeight="1" x14ac:dyDescent="0.45">
      <c r="C6" s="150" t="s">
        <v>154</v>
      </c>
      <c r="D6" s="150"/>
      <c r="E6" s="150"/>
      <c r="F6" s="150"/>
      <c r="G6" s="150"/>
      <c r="H6" s="150"/>
      <c r="I6" s="150"/>
      <c r="J6" s="150"/>
      <c r="K6" s="150"/>
      <c r="L6" s="150"/>
      <c r="M6" s="150"/>
    </row>
    <row r="7" spans="1:19" ht="40.5" customHeight="1" x14ac:dyDescent="0.2">
      <c r="A7" s="1" t="s">
        <v>66</v>
      </c>
      <c r="B7" s="28"/>
      <c r="C7" s="2" t="s">
        <v>7</v>
      </c>
      <c r="D7" s="49"/>
      <c r="E7" s="2" t="s">
        <v>67</v>
      </c>
      <c r="F7" s="49"/>
      <c r="G7" s="2" t="s">
        <v>68</v>
      </c>
      <c r="H7" s="49"/>
      <c r="I7" s="2" t="s">
        <v>69</v>
      </c>
      <c r="J7" s="49"/>
      <c r="K7" s="4" t="s">
        <v>70</v>
      </c>
      <c r="L7" s="49"/>
      <c r="M7" s="2" t="s">
        <v>71</v>
      </c>
    </row>
    <row r="8" spans="1:19" ht="30" customHeight="1" x14ac:dyDescent="0.2">
      <c r="A8" s="64" t="s">
        <v>41</v>
      </c>
      <c r="B8" s="28"/>
      <c r="C8" s="29">
        <v>44431</v>
      </c>
      <c r="D8" s="28"/>
      <c r="E8" s="29">
        <v>767390</v>
      </c>
      <c r="F8" s="28"/>
      <c r="G8" s="29">
        <v>774500</v>
      </c>
      <c r="H8" s="28"/>
      <c r="I8" s="111">
        <v>0.93</v>
      </c>
      <c r="J8" s="28"/>
      <c r="K8" s="29">
        <v>34411809500</v>
      </c>
      <c r="L8" s="28"/>
      <c r="M8" s="49" t="s">
        <v>125</v>
      </c>
      <c r="S8" s="21"/>
    </row>
    <row r="9" spans="1:19" ht="30" customHeight="1" x14ac:dyDescent="0.2">
      <c r="A9" s="31" t="s">
        <v>44</v>
      </c>
      <c r="B9" s="28"/>
      <c r="C9" s="30">
        <v>4472</v>
      </c>
      <c r="D9" s="28"/>
      <c r="E9" s="30">
        <v>685580</v>
      </c>
      <c r="F9" s="28"/>
      <c r="G9" s="30">
        <v>688000</v>
      </c>
      <c r="H9" s="28"/>
      <c r="I9" s="112">
        <v>0.35</v>
      </c>
      <c r="J9" s="28"/>
      <c r="K9" s="30">
        <v>3076736000</v>
      </c>
      <c r="L9" s="28"/>
      <c r="M9" s="28" t="s">
        <v>125</v>
      </c>
      <c r="S9" s="21"/>
    </row>
    <row r="10" spans="1:19" ht="30" customHeight="1" x14ac:dyDescent="0.2">
      <c r="A10" s="31" t="s">
        <v>39</v>
      </c>
      <c r="B10" s="28"/>
      <c r="C10" s="30">
        <v>9565</v>
      </c>
      <c r="D10" s="28"/>
      <c r="E10" s="30">
        <v>643600</v>
      </c>
      <c r="F10" s="28"/>
      <c r="G10" s="30">
        <v>655000</v>
      </c>
      <c r="H10" s="28"/>
      <c r="I10" s="112">
        <v>1.77</v>
      </c>
      <c r="J10" s="28"/>
      <c r="K10" s="30">
        <v>6265075000</v>
      </c>
      <c r="L10" s="28"/>
      <c r="M10" s="28" t="s">
        <v>125</v>
      </c>
      <c r="S10" s="21"/>
    </row>
    <row r="11" spans="1:19" ht="30" customHeight="1" x14ac:dyDescent="0.2">
      <c r="A11" s="31" t="s">
        <v>35</v>
      </c>
      <c r="B11" s="28"/>
      <c r="C11" s="30">
        <v>64734</v>
      </c>
      <c r="D11" s="28"/>
      <c r="E11" s="30">
        <v>694470</v>
      </c>
      <c r="F11" s="28"/>
      <c r="G11" s="30">
        <v>705700</v>
      </c>
      <c r="H11" s="28"/>
      <c r="I11" s="112">
        <v>1.62</v>
      </c>
      <c r="J11" s="28"/>
      <c r="K11" s="52">
        <v>45682783800</v>
      </c>
      <c r="L11" s="28"/>
      <c r="M11" s="28" t="s">
        <v>125</v>
      </c>
      <c r="S11" s="21"/>
    </row>
    <row r="12" spans="1:19" ht="30" customHeight="1" x14ac:dyDescent="0.2">
      <c r="A12" s="108" t="s">
        <v>14</v>
      </c>
      <c r="B12" s="28"/>
      <c r="C12" s="30"/>
      <c r="D12" s="28"/>
      <c r="E12" s="30"/>
      <c r="F12" s="28"/>
      <c r="G12" s="30"/>
      <c r="H12" s="28"/>
      <c r="I12" s="30"/>
      <c r="J12" s="28"/>
      <c r="K12" s="32">
        <f>SUM(K8:K11)</f>
        <v>89436404300</v>
      </c>
      <c r="L12" s="28"/>
      <c r="M12" s="30"/>
    </row>
  </sheetData>
  <mergeCells count="6">
    <mergeCell ref="C6:M6"/>
    <mergeCell ref="A1:M1"/>
    <mergeCell ref="A2:M2"/>
    <mergeCell ref="A3:M3"/>
    <mergeCell ref="A4:M4"/>
    <mergeCell ref="A5:M5"/>
  </mergeCells>
  <pageMargins left="0.39" right="0.39" top="0.39" bottom="0.39" header="0" footer="0"/>
  <pageSetup scale="9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U30"/>
  <sheetViews>
    <sheetView rightToLeft="1" view="pageBreakPreview" zoomScale="60" zoomScaleNormal="100" workbookViewId="0">
      <selection activeCell="A4" sqref="A4:K4"/>
    </sheetView>
  </sheetViews>
  <sheetFormatPr defaultRowHeight="30" customHeight="1" x14ac:dyDescent="0.45"/>
  <cols>
    <col min="1" max="1" width="49.140625" style="14" customWidth="1"/>
    <col min="2" max="2" width="1.28515625" style="14" customWidth="1"/>
    <col min="3" max="3" width="17.7109375" style="14" bestFit="1" customWidth="1"/>
    <col min="4" max="4" width="1.28515625" style="14" customWidth="1"/>
    <col min="5" max="5" width="19.42578125" style="14" bestFit="1" customWidth="1"/>
    <col min="6" max="6" width="1.28515625" style="14" customWidth="1"/>
    <col min="7" max="7" width="19.140625" style="14" bestFit="1" customWidth="1"/>
    <col min="8" max="8" width="1.28515625" style="14" customWidth="1"/>
    <col min="9" max="9" width="17.7109375" style="14" bestFit="1" customWidth="1"/>
    <col min="10" max="10" width="1.28515625" style="14" customWidth="1"/>
    <col min="11" max="11" width="14.7109375" style="14" customWidth="1"/>
    <col min="12" max="12" width="0.28515625" customWidth="1"/>
    <col min="13" max="13" width="11.42578125" style="110" bestFit="1" customWidth="1"/>
    <col min="19" max="19" width="6.42578125" customWidth="1"/>
    <col min="20" max="20" width="15" customWidth="1"/>
    <col min="21" max="21" width="21.42578125" customWidth="1"/>
  </cols>
  <sheetData>
    <row r="1" spans="1:13" ht="30" customHeight="1" x14ac:dyDescent="0.2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3" ht="30" customHeight="1" x14ac:dyDescent="0.2">
      <c r="A2" s="147" t="s">
        <v>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3" ht="30" customHeight="1" x14ac:dyDescent="0.2">
      <c r="A3" s="147" t="s">
        <v>126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</row>
    <row r="4" spans="1:13" ht="30" customHeight="1" x14ac:dyDescent="0.2">
      <c r="A4" s="161" t="s">
        <v>161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</row>
    <row r="5" spans="1:13" s="76" customFormat="1" ht="30" customHeight="1" x14ac:dyDescent="0.2">
      <c r="A5" s="147" t="s">
        <v>72</v>
      </c>
      <c r="B5" s="28"/>
      <c r="C5" s="1" t="s">
        <v>3</v>
      </c>
      <c r="D5" s="28"/>
      <c r="E5" s="150" t="s">
        <v>2</v>
      </c>
      <c r="F5" s="150"/>
      <c r="G5" s="150"/>
      <c r="H5" s="28"/>
      <c r="I5" s="157" t="s">
        <v>154</v>
      </c>
      <c r="J5" s="157"/>
      <c r="K5" s="157"/>
      <c r="M5" s="114"/>
    </row>
    <row r="6" spans="1:13" s="76" customFormat="1" ht="41.25" customHeight="1" x14ac:dyDescent="0.2">
      <c r="A6" s="147"/>
      <c r="B6" s="28"/>
      <c r="C6" s="1" t="s">
        <v>73</v>
      </c>
      <c r="D6" s="28"/>
      <c r="E6" s="1" t="s">
        <v>74</v>
      </c>
      <c r="F6" s="28"/>
      <c r="G6" s="1" t="s">
        <v>75</v>
      </c>
      <c r="H6" s="28"/>
      <c r="I6" s="1" t="s">
        <v>73</v>
      </c>
      <c r="J6" s="28"/>
      <c r="K6" s="3" t="s">
        <v>12</v>
      </c>
      <c r="M6" s="114"/>
    </row>
    <row r="7" spans="1:13" s="76" customFormat="1" ht="30" customHeight="1" x14ac:dyDescent="0.2">
      <c r="A7" s="31" t="s">
        <v>176</v>
      </c>
      <c r="B7" s="28"/>
      <c r="C7" s="29">
        <v>10474777</v>
      </c>
      <c r="D7" s="28"/>
      <c r="E7" s="29">
        <v>232047945204</v>
      </c>
      <c r="F7" s="28"/>
      <c r="G7" s="29">
        <v>232047619164</v>
      </c>
      <c r="H7" s="28"/>
      <c r="I7" s="29">
        <f>C7+E7-G7</f>
        <v>10800817</v>
      </c>
      <c r="J7" s="28"/>
      <c r="K7" s="50">
        <v>9.1735349237827561E-4</v>
      </c>
      <c r="M7" s="114"/>
    </row>
    <row r="8" spans="1:13" s="76" customFormat="1" ht="30" customHeight="1" x14ac:dyDescent="0.2">
      <c r="A8" s="31" t="s">
        <v>177</v>
      </c>
      <c r="B8" s="28"/>
      <c r="C8" s="30">
        <v>40000000000</v>
      </c>
      <c r="D8" s="28"/>
      <c r="E8" s="30">
        <v>0</v>
      </c>
      <c r="F8" s="28"/>
      <c r="G8" s="30">
        <v>40000000000</v>
      </c>
      <c r="H8" s="28"/>
      <c r="I8" s="30">
        <f t="shared" ref="I8:I29" si="0">C8+E8-G8</f>
        <v>0</v>
      </c>
      <c r="J8" s="28"/>
      <c r="K8" s="51">
        <v>0</v>
      </c>
      <c r="M8" s="114"/>
    </row>
    <row r="9" spans="1:13" s="76" customFormat="1" ht="30" customHeight="1" x14ac:dyDescent="0.2">
      <c r="A9" s="31" t="s">
        <v>178</v>
      </c>
      <c r="B9" s="28"/>
      <c r="C9" s="30">
        <v>40000000000</v>
      </c>
      <c r="D9" s="28"/>
      <c r="E9" s="30">
        <v>0</v>
      </c>
      <c r="F9" s="28"/>
      <c r="G9" s="30">
        <v>0</v>
      </c>
      <c r="H9" s="28"/>
      <c r="I9" s="30">
        <f t="shared" si="0"/>
        <v>40000000000</v>
      </c>
      <c r="J9" s="28"/>
      <c r="K9" s="51">
        <v>3.3973485242024775</v>
      </c>
      <c r="M9" s="114"/>
    </row>
    <row r="10" spans="1:13" s="76" customFormat="1" ht="30" customHeight="1" x14ac:dyDescent="0.2">
      <c r="A10" s="31" t="s">
        <v>179</v>
      </c>
      <c r="B10" s="28"/>
      <c r="C10" s="30">
        <v>60000000000</v>
      </c>
      <c r="D10" s="28"/>
      <c r="E10" s="30">
        <v>0</v>
      </c>
      <c r="F10" s="28"/>
      <c r="G10" s="30">
        <v>0</v>
      </c>
      <c r="H10" s="28"/>
      <c r="I10" s="30">
        <f t="shared" si="0"/>
        <v>60000000000</v>
      </c>
      <c r="J10" s="28"/>
      <c r="K10" s="51">
        <v>5.096022786303716</v>
      </c>
      <c r="M10" s="114"/>
    </row>
    <row r="11" spans="1:13" s="76" customFormat="1" ht="30" customHeight="1" x14ac:dyDescent="0.2">
      <c r="A11" s="31" t="s">
        <v>180</v>
      </c>
      <c r="B11" s="28"/>
      <c r="C11" s="30">
        <v>1915000</v>
      </c>
      <c r="D11" s="28"/>
      <c r="E11" s="30">
        <v>107851643844</v>
      </c>
      <c r="F11" s="28"/>
      <c r="G11" s="30">
        <v>107661774000</v>
      </c>
      <c r="H11" s="28"/>
      <c r="I11" s="30">
        <f t="shared" si="0"/>
        <v>191784844</v>
      </c>
      <c r="J11" s="28"/>
      <c r="K11" s="51">
        <v>1.6288998918195057E-2</v>
      </c>
      <c r="M11" s="114"/>
    </row>
    <row r="12" spans="1:13" s="76" customFormat="1" ht="30" customHeight="1" x14ac:dyDescent="0.2">
      <c r="A12" s="31" t="s">
        <v>181</v>
      </c>
      <c r="B12" s="28"/>
      <c r="C12" s="30">
        <v>140000000000</v>
      </c>
      <c r="D12" s="28"/>
      <c r="E12" s="30">
        <v>0</v>
      </c>
      <c r="F12" s="28"/>
      <c r="G12" s="30">
        <v>24000000000</v>
      </c>
      <c r="H12" s="28"/>
      <c r="I12" s="30">
        <f t="shared" si="0"/>
        <v>116000000000</v>
      </c>
      <c r="J12" s="28"/>
      <c r="K12" s="51">
        <v>9.8523107201871838</v>
      </c>
      <c r="M12" s="114"/>
    </row>
    <row r="13" spans="1:13" s="76" customFormat="1" ht="30" customHeight="1" x14ac:dyDescent="0.2">
      <c r="A13" s="31" t="s">
        <v>182</v>
      </c>
      <c r="B13" s="28"/>
      <c r="C13" s="30">
        <v>0</v>
      </c>
      <c r="D13" s="28"/>
      <c r="E13" s="30">
        <v>50000000000</v>
      </c>
      <c r="F13" s="28"/>
      <c r="G13" s="30">
        <v>0</v>
      </c>
      <c r="H13" s="28"/>
      <c r="I13" s="30">
        <f t="shared" si="0"/>
        <v>50000000000</v>
      </c>
      <c r="J13" s="28"/>
      <c r="K13" s="51">
        <v>4.2466856552530965</v>
      </c>
      <c r="M13" s="114"/>
    </row>
    <row r="14" spans="1:13" s="76" customFormat="1" ht="30" customHeight="1" x14ac:dyDescent="0.2">
      <c r="A14" s="31" t="s">
        <v>183</v>
      </c>
      <c r="B14" s="28"/>
      <c r="C14" s="30">
        <v>0</v>
      </c>
      <c r="D14" s="28"/>
      <c r="E14" s="30">
        <v>40000000000</v>
      </c>
      <c r="F14" s="28"/>
      <c r="G14" s="30">
        <v>0</v>
      </c>
      <c r="H14" s="28"/>
      <c r="I14" s="30">
        <f t="shared" si="0"/>
        <v>40000000000</v>
      </c>
      <c r="J14" s="28"/>
      <c r="K14" s="51">
        <v>3.3973485242024775</v>
      </c>
      <c r="M14" s="114"/>
    </row>
    <row r="15" spans="1:13" s="76" customFormat="1" ht="30" customHeight="1" x14ac:dyDescent="0.2">
      <c r="A15" s="31" t="s">
        <v>184</v>
      </c>
      <c r="B15" s="28"/>
      <c r="C15" s="30">
        <v>0</v>
      </c>
      <c r="D15" s="28"/>
      <c r="E15" s="30">
        <v>80000000000</v>
      </c>
      <c r="F15" s="28"/>
      <c r="G15" s="30">
        <v>0</v>
      </c>
      <c r="H15" s="28"/>
      <c r="I15" s="30">
        <f t="shared" si="0"/>
        <v>80000000000</v>
      </c>
      <c r="J15" s="28"/>
      <c r="K15" s="51">
        <v>6.7946970484049549</v>
      </c>
      <c r="M15" s="114"/>
    </row>
    <row r="16" spans="1:13" s="76" customFormat="1" ht="30" customHeight="1" x14ac:dyDescent="0.2">
      <c r="A16" s="31" t="s">
        <v>175</v>
      </c>
      <c r="B16" s="28"/>
      <c r="C16" s="30">
        <v>0</v>
      </c>
      <c r="D16" s="28"/>
      <c r="E16" s="30">
        <v>60000000000</v>
      </c>
      <c r="F16" s="28"/>
      <c r="G16" s="30">
        <v>0</v>
      </c>
      <c r="H16" s="28"/>
      <c r="I16" s="30">
        <f t="shared" si="0"/>
        <v>60000000000</v>
      </c>
      <c r="J16" s="28"/>
      <c r="K16" s="51">
        <v>5.096022786303716</v>
      </c>
      <c r="M16" s="114"/>
    </row>
    <row r="17" spans="1:21" s="76" customFormat="1" ht="30" customHeight="1" x14ac:dyDescent="0.2">
      <c r="A17" s="31" t="s">
        <v>174</v>
      </c>
      <c r="B17" s="28"/>
      <c r="C17" s="30">
        <v>0</v>
      </c>
      <c r="D17" s="28"/>
      <c r="E17" s="30">
        <v>30000000000</v>
      </c>
      <c r="F17" s="28"/>
      <c r="G17" s="30">
        <v>0</v>
      </c>
      <c r="H17" s="28"/>
      <c r="I17" s="30">
        <f t="shared" si="0"/>
        <v>30000000000</v>
      </c>
      <c r="J17" s="28"/>
      <c r="K17" s="51">
        <v>2.548011393151858</v>
      </c>
      <c r="M17" s="114"/>
    </row>
    <row r="18" spans="1:21" s="76" customFormat="1" ht="30" customHeight="1" x14ac:dyDescent="0.2">
      <c r="A18" s="31" t="s">
        <v>173</v>
      </c>
      <c r="B18" s="28"/>
      <c r="C18" s="30">
        <v>0</v>
      </c>
      <c r="D18" s="28"/>
      <c r="E18" s="30">
        <v>50000000000</v>
      </c>
      <c r="F18" s="28"/>
      <c r="G18" s="30">
        <v>0</v>
      </c>
      <c r="H18" s="28"/>
      <c r="I18" s="30">
        <f t="shared" si="0"/>
        <v>50000000000</v>
      </c>
      <c r="J18" s="28"/>
      <c r="K18" s="51">
        <v>4.2466856552530965</v>
      </c>
      <c r="M18" s="114"/>
    </row>
    <row r="19" spans="1:21" s="76" customFormat="1" ht="30" customHeight="1" x14ac:dyDescent="0.2">
      <c r="A19" s="31" t="s">
        <v>172</v>
      </c>
      <c r="B19" s="28"/>
      <c r="C19" s="30">
        <v>0</v>
      </c>
      <c r="D19" s="28"/>
      <c r="E19" s="30">
        <v>50000000000</v>
      </c>
      <c r="F19" s="28"/>
      <c r="G19" s="30">
        <v>0</v>
      </c>
      <c r="H19" s="28"/>
      <c r="I19" s="30">
        <f t="shared" si="0"/>
        <v>50000000000</v>
      </c>
      <c r="J19" s="28"/>
      <c r="K19" s="51">
        <v>4.2466856552530965</v>
      </c>
      <c r="M19" s="114"/>
    </row>
    <row r="20" spans="1:21" s="76" customFormat="1" ht="30" customHeight="1" x14ac:dyDescent="0.2">
      <c r="A20" s="31" t="s">
        <v>171</v>
      </c>
      <c r="B20" s="28"/>
      <c r="C20" s="30">
        <v>7459329680</v>
      </c>
      <c r="D20" s="28"/>
      <c r="E20" s="30">
        <v>179709314140</v>
      </c>
      <c r="F20" s="28"/>
      <c r="G20" s="30">
        <v>187144255500</v>
      </c>
      <c r="H20" s="28"/>
      <c r="I20" s="30">
        <f t="shared" si="0"/>
        <v>24388320</v>
      </c>
      <c r="J20" s="28"/>
      <c r="K20" s="51">
        <v>2.0713905739944438E-3</v>
      </c>
      <c r="M20" s="114"/>
      <c r="U20" s="113"/>
    </row>
    <row r="21" spans="1:21" s="76" customFormat="1" ht="30" customHeight="1" x14ac:dyDescent="0.2">
      <c r="A21" s="31" t="s">
        <v>169</v>
      </c>
      <c r="B21" s="28"/>
      <c r="C21" s="30">
        <v>12622134201</v>
      </c>
      <c r="D21" s="28"/>
      <c r="E21" s="30">
        <v>299254253582</v>
      </c>
      <c r="F21" s="28"/>
      <c r="G21" s="30">
        <v>311857821497</v>
      </c>
      <c r="H21" s="28"/>
      <c r="I21" s="30">
        <f t="shared" si="0"/>
        <v>18566286</v>
      </c>
      <c r="J21" s="28"/>
      <c r="K21" s="51">
        <v>1.5769036085505278E-3</v>
      </c>
      <c r="M21" s="114"/>
    </row>
    <row r="22" spans="1:21" s="76" customFormat="1" ht="30" customHeight="1" x14ac:dyDescent="0.2">
      <c r="A22" s="31" t="s">
        <v>170</v>
      </c>
      <c r="B22" s="28"/>
      <c r="C22" s="30">
        <v>2897191034</v>
      </c>
      <c r="D22" s="28"/>
      <c r="E22" s="30">
        <v>451535977903</v>
      </c>
      <c r="F22" s="28"/>
      <c r="G22" s="30">
        <v>449814989851</v>
      </c>
      <c r="H22" s="28"/>
      <c r="I22" s="30">
        <f t="shared" si="0"/>
        <v>4618179086</v>
      </c>
      <c r="J22" s="28"/>
      <c r="K22" s="51">
        <v>0.39223909755812114</v>
      </c>
      <c r="M22" s="114"/>
    </row>
    <row r="23" spans="1:21" s="76" customFormat="1" ht="30" customHeight="1" x14ac:dyDescent="0.2">
      <c r="A23" s="31" t="s">
        <v>168</v>
      </c>
      <c r="B23" s="28"/>
      <c r="C23" s="30">
        <v>0</v>
      </c>
      <c r="D23" s="28"/>
      <c r="E23" s="30">
        <v>0</v>
      </c>
      <c r="F23" s="28"/>
      <c r="G23" s="30">
        <v>0</v>
      </c>
      <c r="H23" s="28"/>
      <c r="I23" s="30">
        <f>C23+E23-G23</f>
        <v>0</v>
      </c>
      <c r="J23" s="28"/>
      <c r="K23" s="51">
        <v>0</v>
      </c>
      <c r="M23" s="114"/>
    </row>
    <row r="24" spans="1:21" s="76" customFormat="1" ht="30" customHeight="1" x14ac:dyDescent="0.2">
      <c r="A24" s="31" t="s">
        <v>167</v>
      </c>
      <c r="B24" s="28"/>
      <c r="C24" s="30">
        <v>30000000000</v>
      </c>
      <c r="D24" s="28"/>
      <c r="E24" s="30">
        <v>0</v>
      </c>
      <c r="F24" s="28"/>
      <c r="G24" s="30">
        <v>30000000000</v>
      </c>
      <c r="H24" s="28"/>
      <c r="I24" s="30">
        <f t="shared" si="0"/>
        <v>0</v>
      </c>
      <c r="J24" s="28"/>
      <c r="K24" s="51">
        <v>0</v>
      </c>
      <c r="M24" s="114"/>
    </row>
    <row r="25" spans="1:21" s="76" customFormat="1" ht="30" customHeight="1" x14ac:dyDescent="0.2">
      <c r="A25" s="31" t="s">
        <v>166</v>
      </c>
      <c r="B25" s="28"/>
      <c r="C25" s="30">
        <v>50000000000</v>
      </c>
      <c r="D25" s="28"/>
      <c r="E25" s="30">
        <v>0</v>
      </c>
      <c r="F25" s="28"/>
      <c r="G25" s="30">
        <v>50000000000</v>
      </c>
      <c r="H25" s="28"/>
      <c r="I25" s="30">
        <f t="shared" si="0"/>
        <v>0</v>
      </c>
      <c r="J25" s="28"/>
      <c r="K25" s="51">
        <v>0</v>
      </c>
      <c r="M25" s="114"/>
    </row>
    <row r="26" spans="1:21" s="76" customFormat="1" ht="30" customHeight="1" x14ac:dyDescent="0.2">
      <c r="A26" s="31" t="s">
        <v>165</v>
      </c>
      <c r="B26" s="28"/>
      <c r="C26" s="30">
        <v>9986189</v>
      </c>
      <c r="D26" s="28"/>
      <c r="E26" s="30">
        <v>181076466305</v>
      </c>
      <c r="F26" s="28"/>
      <c r="G26" s="30">
        <v>180791075000</v>
      </c>
      <c r="H26" s="28"/>
      <c r="I26" s="30">
        <f t="shared" si="0"/>
        <v>295377494</v>
      </c>
      <c r="J26" s="28"/>
      <c r="K26" s="51">
        <v>2.5087507333088149E-2</v>
      </c>
      <c r="M26" s="114"/>
    </row>
    <row r="27" spans="1:21" s="76" customFormat="1" ht="30" customHeight="1" x14ac:dyDescent="0.2">
      <c r="A27" s="31" t="s">
        <v>164</v>
      </c>
      <c r="B27" s="28"/>
      <c r="C27" s="30">
        <v>0</v>
      </c>
      <c r="D27" s="28"/>
      <c r="E27" s="30">
        <v>0</v>
      </c>
      <c r="F27" s="28"/>
      <c r="G27" s="30">
        <v>0</v>
      </c>
      <c r="H27" s="28"/>
      <c r="I27" s="30">
        <f t="shared" si="0"/>
        <v>0</v>
      </c>
      <c r="J27" s="28"/>
      <c r="K27" s="51">
        <v>0</v>
      </c>
      <c r="M27" s="114"/>
    </row>
    <row r="28" spans="1:21" s="76" customFormat="1" ht="30" customHeight="1" x14ac:dyDescent="0.2">
      <c r="A28" s="31" t="s">
        <v>163</v>
      </c>
      <c r="B28" s="28"/>
      <c r="C28" s="30">
        <v>60000000000</v>
      </c>
      <c r="D28" s="28"/>
      <c r="E28" s="30">
        <v>0</v>
      </c>
      <c r="F28" s="28"/>
      <c r="G28" s="30">
        <v>60000000000</v>
      </c>
      <c r="H28" s="28"/>
      <c r="I28" s="30">
        <f t="shared" si="0"/>
        <v>0</v>
      </c>
      <c r="J28" s="28"/>
      <c r="K28" s="51">
        <v>0</v>
      </c>
      <c r="M28" s="114"/>
    </row>
    <row r="29" spans="1:21" s="76" customFormat="1" ht="30" customHeight="1" x14ac:dyDescent="0.2">
      <c r="A29" s="31" t="s">
        <v>162</v>
      </c>
      <c r="B29" s="28"/>
      <c r="C29" s="30">
        <v>0</v>
      </c>
      <c r="D29" s="28"/>
      <c r="E29" s="30">
        <v>0</v>
      </c>
      <c r="F29" s="28"/>
      <c r="G29" s="30">
        <v>0</v>
      </c>
      <c r="H29" s="28"/>
      <c r="I29" s="30">
        <f t="shared" si="0"/>
        <v>0</v>
      </c>
      <c r="J29" s="28"/>
      <c r="K29" s="51">
        <v>0</v>
      </c>
      <c r="M29" s="114"/>
    </row>
    <row r="30" spans="1:21" s="76" customFormat="1" ht="30" customHeight="1" thickBot="1" x14ac:dyDescent="0.25">
      <c r="A30" s="108" t="s">
        <v>14</v>
      </c>
      <c r="B30" s="28"/>
      <c r="C30" s="71">
        <f>SUM(C7:C29)</f>
        <v>443001030881</v>
      </c>
      <c r="D30" s="24"/>
      <c r="E30" s="71">
        <f>SUM(E7:E29)</f>
        <v>1811475600978</v>
      </c>
      <c r="F30" s="24"/>
      <c r="G30" s="71">
        <f>SUM(G7:G29)</f>
        <v>1673317535012</v>
      </c>
      <c r="H30" s="24"/>
      <c r="I30" s="71">
        <f>SUM(I7:I29)</f>
        <v>581159096847</v>
      </c>
      <c r="J30" s="24"/>
      <c r="K30" s="81">
        <f>SUM(K7:K29)</f>
        <v>49.36</v>
      </c>
      <c r="M30" s="114"/>
    </row>
  </sheetData>
  <mergeCells count="7">
    <mergeCell ref="A5:A6"/>
    <mergeCell ref="A1:K1"/>
    <mergeCell ref="A2:K2"/>
    <mergeCell ref="A3:K3"/>
    <mergeCell ref="E5:G5"/>
    <mergeCell ref="I5:K5"/>
    <mergeCell ref="A4:K4"/>
  </mergeCells>
  <pageMargins left="0.39" right="0.39" top="0.39" bottom="0.39" header="0" footer="0"/>
  <pageSetup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S12"/>
  <sheetViews>
    <sheetView rightToLeft="1" view="pageBreakPreview" zoomScale="60" zoomScaleNormal="100" workbookViewId="0">
      <selection activeCell="B14" sqref="B14"/>
    </sheetView>
  </sheetViews>
  <sheetFormatPr defaultRowHeight="30" customHeight="1" x14ac:dyDescent="0.45"/>
  <cols>
    <col min="1" max="1" width="2.5703125" style="14" customWidth="1"/>
    <col min="2" max="2" width="50.140625" style="14" customWidth="1"/>
    <col min="3" max="3" width="1.28515625" style="14" customWidth="1"/>
    <col min="4" max="4" width="11.7109375" style="14" customWidth="1"/>
    <col min="5" max="5" width="1.28515625" style="14" customWidth="1"/>
    <col min="6" max="6" width="22" style="14" customWidth="1"/>
    <col min="7" max="7" width="1.28515625" style="14" customWidth="1"/>
    <col min="8" max="8" width="11.5703125" style="14" customWidth="1"/>
    <col min="9" max="9" width="1.28515625" style="14" customWidth="1"/>
    <col min="10" max="10" width="13.140625" style="14" customWidth="1"/>
    <col min="11" max="11" width="0.28515625" customWidth="1"/>
    <col min="13" max="13" width="16.42578125" bestFit="1" customWidth="1"/>
    <col min="15" max="15" width="11.42578125" style="110" bestFit="1" customWidth="1"/>
    <col min="17" max="17" width="12.42578125" bestFit="1" customWidth="1"/>
    <col min="19" max="19" width="18.42578125" customWidth="1"/>
  </cols>
  <sheetData>
    <row r="1" spans="1:19" ht="30" customHeight="1" x14ac:dyDescent="0.2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9" ht="30" customHeight="1" x14ac:dyDescent="0.2">
      <c r="A2" s="147" t="s">
        <v>76</v>
      </c>
      <c r="B2" s="147"/>
      <c r="C2" s="147"/>
      <c r="D2" s="147"/>
      <c r="E2" s="147"/>
      <c r="F2" s="147"/>
      <c r="G2" s="147"/>
      <c r="H2" s="147"/>
      <c r="I2" s="147"/>
      <c r="J2" s="147"/>
    </row>
    <row r="3" spans="1:19" ht="30" customHeight="1" x14ac:dyDescent="0.2">
      <c r="A3" s="147" t="s">
        <v>126</v>
      </c>
      <c r="B3" s="147"/>
      <c r="C3" s="147"/>
      <c r="D3" s="147"/>
      <c r="E3" s="147"/>
      <c r="F3" s="147"/>
      <c r="G3" s="147"/>
      <c r="H3" s="147"/>
      <c r="I3" s="147"/>
      <c r="J3" s="147"/>
    </row>
    <row r="4" spans="1:19" ht="30" customHeight="1" x14ac:dyDescent="0.2">
      <c r="A4" s="13"/>
      <c r="B4" s="161" t="s">
        <v>193</v>
      </c>
      <c r="C4" s="161"/>
      <c r="D4" s="161"/>
      <c r="E4" s="161"/>
      <c r="F4" s="161"/>
      <c r="G4" s="161"/>
      <c r="H4" s="161"/>
      <c r="I4" s="161"/>
      <c r="J4" s="161"/>
    </row>
    <row r="5" spans="1:19" ht="38.25" customHeight="1" x14ac:dyDescent="0.45">
      <c r="A5" s="150" t="s">
        <v>77</v>
      </c>
      <c r="B5" s="150"/>
      <c r="D5" s="1" t="s">
        <v>78</v>
      </c>
      <c r="F5" s="1" t="s">
        <v>73</v>
      </c>
      <c r="H5" s="3" t="s">
        <v>79</v>
      </c>
      <c r="J5" s="3" t="s">
        <v>80</v>
      </c>
    </row>
    <row r="6" spans="1:19" ht="30" customHeight="1" x14ac:dyDescent="0.2">
      <c r="A6" s="173" t="s">
        <v>81</v>
      </c>
      <c r="B6" s="173"/>
      <c r="C6" s="28"/>
      <c r="D6" s="49" t="s">
        <v>82</v>
      </c>
      <c r="E6" s="28"/>
      <c r="F6" s="29">
        <f>'درآمد سرمایه گذاری در سهام'!I10</f>
        <v>131451</v>
      </c>
      <c r="G6" s="28"/>
      <c r="H6" s="50"/>
      <c r="I6" s="28"/>
      <c r="J6" s="138">
        <v>1.1164027732567672E-7</v>
      </c>
      <c r="M6" s="21"/>
    </row>
    <row r="7" spans="1:19" ht="30" customHeight="1" x14ac:dyDescent="0.2">
      <c r="A7" s="149" t="s">
        <v>83</v>
      </c>
      <c r="B7" s="149"/>
      <c r="C7" s="28"/>
      <c r="D7" s="28" t="s">
        <v>84</v>
      </c>
      <c r="E7" s="28"/>
      <c r="F7" s="131">
        <f>'درآمد سرمایه گذاری در صندوق'!G14</f>
        <v>-2408412634</v>
      </c>
      <c r="G7" s="28"/>
      <c r="H7" s="109"/>
      <c r="I7" s="28"/>
      <c r="J7" s="139">
        <v>-2.0454454844346832E-3</v>
      </c>
      <c r="M7" s="21"/>
    </row>
    <row r="8" spans="1:19" ht="30" customHeight="1" x14ac:dyDescent="0.2">
      <c r="A8" s="149" t="s">
        <v>85</v>
      </c>
      <c r="B8" s="149"/>
      <c r="C8" s="28"/>
      <c r="D8" s="28" t="s">
        <v>197</v>
      </c>
      <c r="E8" s="28"/>
      <c r="F8" s="30">
        <f>'درآمد سرمایه گذاری در اوراق به'!I18</f>
        <v>17312882480</v>
      </c>
      <c r="G8" s="28"/>
      <c r="H8" s="51"/>
      <c r="I8" s="28"/>
      <c r="J8" s="140">
        <v>1.4703691880427305E-2</v>
      </c>
      <c r="M8" s="21"/>
    </row>
    <row r="9" spans="1:19" ht="30" customHeight="1" x14ac:dyDescent="0.2">
      <c r="A9" s="149" t="s">
        <v>86</v>
      </c>
      <c r="B9" s="149"/>
      <c r="C9" s="28"/>
      <c r="D9" s="28" t="s">
        <v>198</v>
      </c>
      <c r="E9" s="28"/>
      <c r="F9" s="30">
        <f>'درآمد سپرده بانکی'!C28</f>
        <v>11775833998</v>
      </c>
      <c r="G9" s="28"/>
      <c r="H9" s="51"/>
      <c r="I9" s="28"/>
      <c r="J9" s="57">
        <v>1.0001121127095666E-2</v>
      </c>
      <c r="M9" s="21"/>
    </row>
    <row r="10" spans="1:19" ht="30" customHeight="1" x14ac:dyDescent="0.5">
      <c r="A10" s="149" t="s">
        <v>87</v>
      </c>
      <c r="B10" s="149"/>
      <c r="C10" s="28"/>
      <c r="D10" s="28" t="s">
        <v>199</v>
      </c>
      <c r="E10" s="28"/>
      <c r="F10" s="52">
        <f>'سایر درآمدها'!D10</f>
        <v>13125763</v>
      </c>
      <c r="G10" s="28"/>
      <c r="H10" s="77"/>
      <c r="I10" s="28"/>
      <c r="J10" s="141">
        <v>1.1147604973953081E-5</v>
      </c>
      <c r="M10" s="21"/>
      <c r="S10" s="22"/>
    </row>
    <row r="11" spans="1:19" ht="30" customHeight="1" thickBot="1" x14ac:dyDescent="0.25">
      <c r="A11" s="176" t="s">
        <v>14</v>
      </c>
      <c r="B11" s="176"/>
      <c r="C11" s="28"/>
      <c r="D11" s="30"/>
      <c r="E11" s="28"/>
      <c r="F11" s="32">
        <f>SUM(F6:F10)</f>
        <v>26693561058</v>
      </c>
      <c r="G11" s="28"/>
      <c r="H11" s="78"/>
      <c r="I11" s="28"/>
      <c r="J11" s="142">
        <f>SUM(J6:J10)</f>
        <v>2.2670626768339565E-2</v>
      </c>
    </row>
    <row r="12" spans="1:19" ht="30" customHeight="1" thickTop="1" x14ac:dyDescent="0.45"/>
  </sheetData>
  <mergeCells count="11">
    <mergeCell ref="A11:B11"/>
    <mergeCell ref="A6:B6"/>
    <mergeCell ref="A7:B7"/>
    <mergeCell ref="A8:B8"/>
    <mergeCell ref="A9:B9"/>
    <mergeCell ref="A10:B10"/>
    <mergeCell ref="A1:J1"/>
    <mergeCell ref="A2:J2"/>
    <mergeCell ref="A3:J3"/>
    <mergeCell ref="B4:J4"/>
    <mergeCell ref="A5:B5"/>
  </mergeCells>
  <phoneticPr fontId="18" type="noConversion"/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V16"/>
  <sheetViews>
    <sheetView rightToLeft="1" view="pageBreakPreview" zoomScale="60" zoomScaleNormal="100" workbookViewId="0">
      <selection activeCell="A5" sqref="A5"/>
    </sheetView>
  </sheetViews>
  <sheetFormatPr defaultRowHeight="30" customHeight="1" x14ac:dyDescent="0.45"/>
  <cols>
    <col min="1" max="1" width="23.140625" style="14" customWidth="1"/>
    <col min="2" max="2" width="1.28515625" style="14" customWidth="1"/>
    <col min="3" max="3" width="15" style="14" customWidth="1"/>
    <col min="4" max="4" width="1.28515625" style="14" customWidth="1"/>
    <col min="5" max="5" width="17.140625" style="14" customWidth="1"/>
    <col min="6" max="6" width="1.28515625" style="14" customWidth="1"/>
    <col min="7" max="7" width="15.5703125" style="14" customWidth="1"/>
    <col min="8" max="8" width="1.28515625" style="14" customWidth="1"/>
    <col min="9" max="9" width="13" style="14" customWidth="1"/>
    <col min="10" max="10" width="1.28515625" style="14" customWidth="1"/>
    <col min="11" max="11" width="15.5703125" style="14" customWidth="1"/>
    <col min="12" max="12" width="1.28515625" style="14" customWidth="1"/>
    <col min="13" max="13" width="17.42578125" style="14" customWidth="1"/>
    <col min="14" max="15" width="1.28515625" style="14" customWidth="1"/>
    <col min="16" max="16" width="13.85546875" style="14" customWidth="1"/>
    <col min="17" max="17" width="1.28515625" style="14" customWidth="1"/>
    <col min="18" max="18" width="13" style="14" customWidth="1"/>
    <col min="19" max="19" width="1.28515625" style="14" customWidth="1"/>
    <col min="20" max="20" width="13" style="14" customWidth="1"/>
    <col min="21" max="21" width="1.28515625" style="14" customWidth="1"/>
    <col min="22" max="22" width="15.5703125" style="14" customWidth="1"/>
    <col min="23" max="23" width="0.28515625" customWidth="1"/>
  </cols>
  <sheetData>
    <row r="1" spans="1:22" ht="30" customHeight="1" x14ac:dyDescent="0.2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</row>
    <row r="2" spans="1:22" ht="30" customHeight="1" x14ac:dyDescent="0.2">
      <c r="A2" s="147" t="s">
        <v>76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</row>
    <row r="3" spans="1:22" ht="30" customHeight="1" x14ac:dyDescent="0.2">
      <c r="A3" s="147" t="s">
        <v>126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</row>
    <row r="4" spans="1:22" ht="30" customHeight="1" x14ac:dyDescent="0.2">
      <c r="A4" s="148" t="s">
        <v>194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</row>
    <row r="5" spans="1:22" ht="30" customHeight="1" x14ac:dyDescent="0.45">
      <c r="C5" s="150" t="s">
        <v>88</v>
      </c>
      <c r="D5" s="150"/>
      <c r="E5" s="150"/>
      <c r="F5" s="150"/>
      <c r="G5" s="150"/>
      <c r="H5" s="150"/>
      <c r="I5" s="150"/>
      <c r="J5" s="150"/>
      <c r="K5" s="150"/>
      <c r="M5" s="150" t="s">
        <v>89</v>
      </c>
      <c r="N5" s="150"/>
      <c r="O5" s="150"/>
      <c r="P5" s="150"/>
      <c r="Q5" s="150"/>
      <c r="R5" s="150"/>
      <c r="S5" s="150"/>
      <c r="T5" s="150"/>
      <c r="U5" s="150"/>
      <c r="V5" s="150"/>
    </row>
    <row r="6" spans="1:22" ht="30" customHeight="1" x14ac:dyDescent="0.45">
      <c r="A6" s="147" t="s">
        <v>90</v>
      </c>
      <c r="C6" s="152" t="s">
        <v>91</v>
      </c>
      <c r="D6" s="15"/>
      <c r="E6" s="152" t="s">
        <v>92</v>
      </c>
      <c r="F6" s="15"/>
      <c r="G6" s="152" t="s">
        <v>93</v>
      </c>
      <c r="H6" s="15"/>
      <c r="I6" s="151" t="s">
        <v>14</v>
      </c>
      <c r="J6" s="151"/>
      <c r="K6" s="151"/>
      <c r="M6" s="152" t="s">
        <v>91</v>
      </c>
      <c r="N6" s="15"/>
      <c r="O6" s="152" t="s">
        <v>92</v>
      </c>
      <c r="P6" s="152"/>
      <c r="Q6" s="15"/>
      <c r="R6" s="152" t="s">
        <v>93</v>
      </c>
      <c r="S6" s="15"/>
      <c r="T6" s="151" t="s">
        <v>14</v>
      </c>
      <c r="U6" s="151"/>
      <c r="V6" s="151"/>
    </row>
    <row r="7" spans="1:22" ht="36" customHeight="1" x14ac:dyDescent="0.45">
      <c r="A7" s="153"/>
      <c r="C7" s="153"/>
      <c r="E7" s="153"/>
      <c r="G7" s="153"/>
      <c r="I7" s="2" t="s">
        <v>73</v>
      </c>
      <c r="J7" s="15"/>
      <c r="K7" s="4" t="s">
        <v>79</v>
      </c>
      <c r="M7" s="153"/>
      <c r="O7" s="153"/>
      <c r="P7" s="153"/>
      <c r="R7" s="153"/>
      <c r="T7" s="2" t="s">
        <v>73</v>
      </c>
      <c r="U7" s="15"/>
      <c r="V7" s="4" t="s">
        <v>79</v>
      </c>
    </row>
    <row r="8" spans="1:22" ht="30" customHeight="1" x14ac:dyDescent="0.45">
      <c r="A8" s="61" t="s">
        <v>185</v>
      </c>
      <c r="C8" s="29">
        <v>0</v>
      </c>
      <c r="D8" s="28"/>
      <c r="E8" s="29">
        <v>0</v>
      </c>
      <c r="F8" s="28"/>
      <c r="G8" s="29">
        <v>131451</v>
      </c>
      <c r="H8" s="28"/>
      <c r="I8" s="29">
        <f>G8</f>
        <v>131451</v>
      </c>
      <c r="K8" s="7">
        <v>0</v>
      </c>
      <c r="M8" s="29">
        <v>0</v>
      </c>
      <c r="N8" s="28"/>
      <c r="O8" s="179">
        <v>0</v>
      </c>
      <c r="P8" s="179"/>
      <c r="Q8" s="28"/>
      <c r="R8" s="29">
        <v>131451</v>
      </c>
      <c r="S8" s="28"/>
      <c r="T8" s="29">
        <f>SUM(R8:S8)</f>
        <v>131451</v>
      </c>
      <c r="U8" s="28"/>
      <c r="V8" s="50">
        <v>0</v>
      </c>
    </row>
    <row r="9" spans="1:22" ht="30" customHeight="1" x14ac:dyDescent="0.45">
      <c r="A9" s="136" t="s">
        <v>191</v>
      </c>
      <c r="C9" s="52">
        <v>0</v>
      </c>
      <c r="D9" s="28"/>
      <c r="E9" s="52">
        <v>0</v>
      </c>
      <c r="F9" s="28"/>
      <c r="G9" s="52">
        <v>0</v>
      </c>
      <c r="H9" s="28"/>
      <c r="I9" s="52">
        <f>G9</f>
        <v>0</v>
      </c>
      <c r="K9" s="10">
        <v>0</v>
      </c>
      <c r="M9" s="52">
        <v>0</v>
      </c>
      <c r="N9" s="28"/>
      <c r="O9" s="177">
        <v>0</v>
      </c>
      <c r="P9" s="178"/>
      <c r="Q9" s="28"/>
      <c r="R9" s="52">
        <v>38874</v>
      </c>
      <c r="S9" s="28"/>
      <c r="T9" s="52">
        <f>SUM(R9:S9)</f>
        <v>38874</v>
      </c>
      <c r="U9" s="28"/>
      <c r="V9" s="77">
        <v>0</v>
      </c>
    </row>
    <row r="10" spans="1:22" ht="30" customHeight="1" thickBot="1" x14ac:dyDescent="0.5">
      <c r="A10" s="24" t="s">
        <v>14</v>
      </c>
      <c r="C10" s="32">
        <v>0</v>
      </c>
      <c r="D10" s="28"/>
      <c r="E10" s="32">
        <f>SUM(E8:E9)</f>
        <v>0</v>
      </c>
      <c r="F10" s="28"/>
      <c r="G10" s="32">
        <f>SUM(G8:G9)</f>
        <v>131451</v>
      </c>
      <c r="H10" s="28"/>
      <c r="I10" s="32">
        <f>SUM(I8:I9)</f>
        <v>131451</v>
      </c>
      <c r="K10" s="12">
        <v>0</v>
      </c>
      <c r="M10" s="32">
        <v>0</v>
      </c>
      <c r="N10" s="28"/>
      <c r="O10" s="28"/>
      <c r="P10" s="32">
        <f>SUM(O8:P9)</f>
        <v>0</v>
      </c>
      <c r="Q10" s="28"/>
      <c r="R10" s="32">
        <f>SUM(R8:R9)</f>
        <v>170325</v>
      </c>
      <c r="S10" s="28"/>
      <c r="T10" s="32">
        <f>SUM(T8:T9)</f>
        <v>170325</v>
      </c>
      <c r="U10" s="28"/>
      <c r="V10" s="78">
        <v>0</v>
      </c>
    </row>
    <row r="11" spans="1:22" ht="30" customHeight="1" thickTop="1" x14ac:dyDescent="0.45"/>
    <row r="16" spans="1:22" ht="30" customHeight="1" x14ac:dyDescent="0.45">
      <c r="V16" s="9"/>
    </row>
  </sheetData>
  <mergeCells count="17">
    <mergeCell ref="O9:P9"/>
    <mergeCell ref="I6:K6"/>
    <mergeCell ref="T6:V6"/>
    <mergeCell ref="O8:P8"/>
    <mergeCell ref="A6:A7"/>
    <mergeCell ref="C6:C7"/>
    <mergeCell ref="E6:E7"/>
    <mergeCell ref="G6:G7"/>
    <mergeCell ref="M6:M7"/>
    <mergeCell ref="O6:P7"/>
    <mergeCell ref="R6:R7"/>
    <mergeCell ref="A1:V1"/>
    <mergeCell ref="A2:V2"/>
    <mergeCell ref="A3:V3"/>
    <mergeCell ref="C5:K5"/>
    <mergeCell ref="M5:V5"/>
    <mergeCell ref="A4:V4"/>
  </mergeCells>
  <pageMargins left="0.39" right="0.39" top="0.39" bottom="0.39" header="0" footer="0"/>
  <pageSetup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</vt:i4>
      </vt:variant>
    </vt:vector>
  </HeadingPairs>
  <TitlesOfParts>
    <vt:vector size="38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KarAmooz</dc:creator>
  <dc:description/>
  <cp:lastModifiedBy>Behnaz Taheri</cp:lastModifiedBy>
  <cp:lastPrinted>2025-07-27T13:01:21Z</cp:lastPrinted>
  <dcterms:created xsi:type="dcterms:W3CDTF">2025-06-25T07:31:22Z</dcterms:created>
  <dcterms:modified xsi:type="dcterms:W3CDTF">2025-07-28T06:10:05Z</dcterms:modified>
</cp:coreProperties>
</file>