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Nastaran\"/>
    </mc:Choice>
  </mc:AlternateContent>
  <xr:revisionPtr revIDLastSave="0" documentId="13_ncr:1_{6F935A76-C8EB-4D34-A315-BDFC4157E530}" xr6:coauthVersionLast="47" xr6:coauthVersionMax="47" xr10:uidLastSave="{00000000-0000-0000-0000-000000000000}"/>
  <bookViews>
    <workbookView xWindow="-120" yWindow="-120" windowWidth="29040" windowHeight="15840" tabRatio="942" xr2:uid="{00000000-000D-0000-FFFF-FFFF00000000}"/>
  </bookViews>
  <sheets>
    <sheet name="صورت وضعیت" sheetId="1" r:id="rId1"/>
    <sheet name="سهام" sheetId="2" r:id="rId2"/>
    <sheet name="مبالغ تخصیصی اوراق" sheetId="12" r:id="rId3"/>
    <sheet name="اوراق" sheetId="5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3">اوراق!$A$1:$AM$22</definedName>
    <definedName name="_xlnm.Print_Area" localSheetId="5">'اوراق مشتقه'!$A$1:$AU$11</definedName>
    <definedName name="_xlnm.Print_Area" localSheetId="4">'تعدیل قیمت'!$A$1:$M$14</definedName>
    <definedName name="_xlnm.Print_Area" localSheetId="8">درآمد!$A$1:$K$13</definedName>
    <definedName name="_xlnm.Print_Area" localSheetId="12">'درآمد سپرده بانکی'!$A$1:$F$20</definedName>
    <definedName name="_xlnm.Print_Area" localSheetId="11">'درآمد سرمایه گذاری در اوراق به'!$A$1:$S$21</definedName>
    <definedName name="_xlnm.Print_Area" localSheetId="9">'درآمد سرمایه گذاری در سهام'!$A$1:$V$13</definedName>
    <definedName name="_xlnm.Print_Area" localSheetId="10">'درآمد سرمایه گذاری در صندوق'!$A$1:$S$12</definedName>
    <definedName name="_xlnm.Print_Area" localSheetId="14">'درآمد سود سهام'!$A$1:$T$9</definedName>
    <definedName name="_xlnm.Print_Area" localSheetId="16">'درآمد ناشی از تغییر قیمت اوراق'!$A$1:$S$20</definedName>
    <definedName name="_xlnm.Print_Area" localSheetId="17">'درآمد ناشی از فروش'!$A$1:$S$17</definedName>
    <definedName name="_xlnm.Print_Area" localSheetId="13">'سایر درآمدها'!$A$1:$G$9</definedName>
    <definedName name="_xlnm.Print_Area" localSheetId="7">سپرده!$A$1:$L$20</definedName>
    <definedName name="_xlnm.Print_Area" localSheetId="1">سهام!$A$1:$Y$14</definedName>
    <definedName name="_xlnm.Print_Area" localSheetId="15">'سود اوراق بهادار'!$A$1:$R$11</definedName>
    <definedName name="_xlnm.Print_Area" localSheetId="18">'سود سپرده بانکی'!$A$1:$M$20</definedName>
    <definedName name="_xlnm.Print_Area" localSheetId="0">'صورت وضعیت'!$A$1:$C$50</definedName>
    <definedName name="_xlnm.Print_Area" localSheetId="2">'مبالغ تخصیصی اوراق'!$A$1:$Q$9</definedName>
    <definedName name="_xlnm.Print_Area" localSheetId="6">'واحدهای صندوق'!$A$1:$Z$13</definedName>
    <definedName name="_xlnm.Print_Titles" localSheetId="12">'درآمد سپرده بانکی'!$6:$6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7" l="1"/>
  <c r="R12" i="10"/>
  <c r="D12" i="10"/>
  <c r="F8" i="14"/>
  <c r="Q10" i="17"/>
  <c r="M10" i="17"/>
  <c r="K10" i="17"/>
  <c r="G10" i="17"/>
  <c r="R19" i="11" l="1"/>
  <c r="P19" i="11"/>
  <c r="N19" i="11"/>
  <c r="L19" i="11"/>
  <c r="J19" i="11"/>
  <c r="H19" i="11"/>
  <c r="F19" i="11"/>
  <c r="D19" i="11"/>
  <c r="M19" i="18"/>
  <c r="K19" i="18"/>
  <c r="I19" i="18"/>
  <c r="G19" i="18"/>
  <c r="E19" i="18"/>
  <c r="C19" i="18"/>
  <c r="W13" i="2"/>
  <c r="U13" i="2"/>
  <c r="S13" i="2"/>
  <c r="O13" i="2"/>
  <c r="D19" i="7"/>
  <c r="H12" i="4"/>
  <c r="F12" i="4"/>
  <c r="D12" i="4"/>
  <c r="AL20" i="5" l="1"/>
  <c r="P20" i="5"/>
  <c r="T20" i="5"/>
  <c r="R20" i="5"/>
  <c r="X20" i="5"/>
  <c r="V20" i="5"/>
  <c r="AB20" i="5"/>
  <c r="Z20" i="5"/>
  <c r="AD20" i="5"/>
  <c r="AH20" i="5"/>
  <c r="AJ20" i="5"/>
  <c r="L12" i="4"/>
  <c r="P12" i="4"/>
  <c r="N12" i="4"/>
  <c r="R12" i="4"/>
  <c r="K12" i="9"/>
  <c r="J12" i="10"/>
  <c r="J11" i="8"/>
  <c r="P11" i="10"/>
  <c r="D11" i="10"/>
  <c r="P10" i="10"/>
  <c r="H10" i="10"/>
  <c r="P8" i="10"/>
  <c r="S10" i="9"/>
  <c r="S11" i="9"/>
  <c r="I11" i="9"/>
  <c r="S9" i="9"/>
  <c r="I9" i="9"/>
  <c r="S8" i="9"/>
  <c r="I8" i="9"/>
  <c r="C19" i="21"/>
  <c r="E19" i="21"/>
  <c r="G19" i="21"/>
  <c r="I19" i="21"/>
  <c r="O19" i="21"/>
  <c r="M19" i="21"/>
  <c r="K19" i="21"/>
  <c r="Q16" i="19"/>
  <c r="I10" i="9"/>
  <c r="F9" i="10"/>
  <c r="O16" i="19"/>
  <c r="M16" i="19"/>
  <c r="K16" i="19"/>
  <c r="C16" i="19"/>
  <c r="G16" i="19"/>
  <c r="D8" i="14"/>
  <c r="J12" i="4"/>
  <c r="F19" i="13"/>
  <c r="D19" i="13"/>
  <c r="H19" i="7"/>
  <c r="S8" i="15"/>
  <c r="Q8" i="15"/>
  <c r="O8" i="15"/>
  <c r="U12" i="9"/>
  <c r="C12" i="9"/>
  <c r="F5" i="14"/>
  <c r="S12" i="9" l="1"/>
  <c r="O12" i="9"/>
  <c r="I12" i="9"/>
  <c r="E16" i="19"/>
  <c r="H9" i="10"/>
  <c r="F12" i="10"/>
  <c r="G12" i="9"/>
  <c r="Q12" i="9"/>
  <c r="H8" i="10"/>
  <c r="H12" i="10" s="1"/>
  <c r="L12" i="10"/>
  <c r="E12" i="9"/>
  <c r="Q19" i="21"/>
  <c r="I16" i="19"/>
  <c r="M8" i="15"/>
  <c r="M12" i="9"/>
  <c r="K8" i="15"/>
  <c r="I8" i="15"/>
  <c r="P9" i="10" l="1"/>
  <c r="P12" i="10" s="1"/>
  <c r="N12" i="10"/>
  <c r="K5" i="21" l="1"/>
  <c r="K5" i="19"/>
  <c r="I5" i="18"/>
  <c r="M5" i="17"/>
  <c r="O5" i="15"/>
  <c r="F6" i="13"/>
  <c r="L5" i="11"/>
  <c r="F11" i="8" l="1"/>
  <c r="H6" i="8" s="1"/>
  <c r="H8" i="8" l="1"/>
  <c r="H9" i="8"/>
  <c r="H7" i="8"/>
  <c r="H10" i="8"/>
  <c r="H11" i="8" l="1"/>
</calcChain>
</file>

<file path=xl/sharedStrings.xml><?xml version="1.0" encoding="utf-8"?>
<sst xmlns="http://schemas.openxmlformats.org/spreadsheetml/2006/main" count="473" uniqueCount="182">
  <si>
    <t>صورت وضعیت پرتفوی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</si>
  <si>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</si>
  <si>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</si>
  <si>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</si>
  <si>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</si>
  <si>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</si>
  <si>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</si>
  <si>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</si>
  <si>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</si>
  <si>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</si>
  <si>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</si>
  <si>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</si>
  <si>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</si>
  <si>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</si>
  <si>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</si>
  <si>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</si>
  <si>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</si>
  <si>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</si>
  <si>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</si>
  <si>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</si>
  <si>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</si>
  <si>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</si>
  <si>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</si>
  <si>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</si>
  <si>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</si>
  <si>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</si>
  <si>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</si>
  <si>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</si>
  <si>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</si>
  <si>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</si>
  <si>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</si>
  <si>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</si>
  <si>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</si>
  <si>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</si>
  <si>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</si>
  <si>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</si>
  <si>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</si>
  <si>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</si>
  <si>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</si>
  <si>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</si>
  <si>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</si>
  <si>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</si>
  <si>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</si>
  <si>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</si>
  <si>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</si>
  <si>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</si>
  <si>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</si>
  <si>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</si>
  <si>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</si>
  <si>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</si>
  <si>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</si>
  <si>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</si>
  <si>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</si>
  <si>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</si>
  <si>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</si>
  <si>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</si>
  <si>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</si>
  <si>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</si>
  <si>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</si>
  <si>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</si>
  <si>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</si>
  <si>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</si>
  <si>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</si>
  <si>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</si>
  <si>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</si>
  <si>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</si>
  <si>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</si>
  <si>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</si>
  <si>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</si>
  <si>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</si>
  <si>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</si>
  <si>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</si>
  <si>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</si>
  <si>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</si>
  <si>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</si>
  <si>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</si>
  <si>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</si>
  <si>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</si>
  <si>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</si>
  <si>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</si>
  <si>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</si>
  <si>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</si>
  <si>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</si>
  <si>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</si>
  <si>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</si>
  <si>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</si>
  <si>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از ابتدای سال مالی تا پایان ماه</t>
  </si>
  <si>
    <t>1- سرمایه گذاری ها</t>
  </si>
  <si>
    <t>1-1 سرمایه گذاری در سهام و حق تقدم سهام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</si>
  <si>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</si>
  <si>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</si>
  <si>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</si>
  <si>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</si>
  <si>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</si>
  <si>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</si>
  <si>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</si>
  <si>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</si>
  <si>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</si>
  <si>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</si>
  <si>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</si>
  <si>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</si>
  <si>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</si>
  <si>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>1-2-2- مبالغ تخصیص یافته بابت خرید و نگهداری اوراق بهادار با درآمد ثابت (نرخ سود ترجیحی)</t>
  </si>
  <si>
    <t>قیمت ابطال هر واحد</t>
  </si>
  <si>
    <t>صندوق در اوراق بهادار با درآمد ثابت قلک سورنا</t>
  </si>
  <si>
    <t>بانک پاسارگاد شعبه جهان کودک - 290303199200591</t>
  </si>
  <si>
    <t>بانک پاسارگاد شعبه جهان کودک - 2908100199200591</t>
  </si>
  <si>
    <t>بانک پاسارگاد- 209140194247081</t>
  </si>
  <si>
    <t xml:space="preserve"> بانک پاسارگاد شعبه جهان کودک 290303199200591</t>
  </si>
  <si>
    <t>اسناد خزانه-م13بودجه02-051021</t>
  </si>
  <si>
    <t>1402/12/29</t>
  </si>
  <si>
    <t>بله</t>
  </si>
  <si>
    <t>1405/10/21</t>
  </si>
  <si>
    <t>سپرده کوتاه مدت بانک خاورمیانه آفتاب 1001-10-810-707076447</t>
  </si>
  <si>
    <t>سپرده کوتاه مدت بانک خاورمیانه نوبخت 1002-10-810-707076472</t>
  </si>
  <si>
    <t>سپرده بلند مدت بانک پاسارگاد جهان کودک 290.303.19920059.2</t>
  </si>
  <si>
    <t>سپرده بلند مدت بانک گردشگری نیاوران 14633317666291</t>
  </si>
  <si>
    <t>سپرده بلند مدت بانک پاسارگاد جهان کودک 290303199200593</t>
  </si>
  <si>
    <t>سپرده کوتاه مدت بانک گردشگری نیاوران 146996717666291</t>
  </si>
  <si>
    <t>سپرده بلند مدت بانک پاسارگاد جهان کودک 290303199200594</t>
  </si>
  <si>
    <t>صندوق س.بخشی صنایع سورنا-ب</t>
  </si>
  <si>
    <t>صندوق س. اهرمی کاریزما-واحد عادی</t>
  </si>
  <si>
    <t>1403/10/30</t>
  </si>
  <si>
    <t>مدیریت نیروگاهی ایرانیان مپنا</t>
  </si>
  <si>
    <t>دارویی و نهاده های زاگرس دارو</t>
  </si>
  <si>
    <t>فولاد سیرجان ایرانیان</t>
  </si>
  <si>
    <t>صنایع ارتباطی آوا</t>
  </si>
  <si>
    <t>صندوق س. پشتوانه طلا نهایت نگر</t>
  </si>
  <si>
    <t>صندوق س. پشتوانه طلای ویستا</t>
  </si>
  <si>
    <t>اسناد خزانه-م11بودجه02-050720</t>
  </si>
  <si>
    <t>اسناد خزانه-م12بودجه02-050916</t>
  </si>
  <si>
    <t>اسناد خزانه-م7بودجه02-040910</t>
  </si>
  <si>
    <t>اسنادخزانه-م10بودجه02-051112</t>
  </si>
  <si>
    <t>اسنادخزانه-م1بودجه02-050325</t>
  </si>
  <si>
    <t>مرابحه عام دولت126-ش.خ031223</t>
  </si>
  <si>
    <t>1402/12/20</t>
  </si>
  <si>
    <t>1402/06/19</t>
  </si>
  <si>
    <t>1402/12/21</t>
  </si>
  <si>
    <t>1404/09/10</t>
  </si>
  <si>
    <t>1405/03/25</t>
  </si>
  <si>
    <t>1405/09/16</t>
  </si>
  <si>
    <t>1401/12/23</t>
  </si>
  <si>
    <t>1403/12/23</t>
  </si>
  <si>
    <t>1405/07/20</t>
  </si>
  <si>
    <t>اسنادخزانه-م2بودجه02-050923</t>
  </si>
  <si>
    <t>1405/09/23</t>
  </si>
  <si>
    <t>1405/11/12</t>
  </si>
  <si>
    <t>اسناد خزانه-م8بودجه02-041211</t>
  </si>
  <si>
    <t>تعدیل کارمزد کارگزار</t>
  </si>
  <si>
    <t xml:space="preserve"> بانک خاورمیانه شعبه نوبخت - 100210810707076472</t>
  </si>
  <si>
    <t>صندوق س.پشتوانه طلای ویستا</t>
  </si>
  <si>
    <t>صندوق س.پشتوانه طلا نهایت نگر</t>
  </si>
  <si>
    <t>1404/12/10</t>
  </si>
  <si>
    <t>نگهداری تا سررسید</t>
  </si>
  <si>
    <t>برای ماه منتهی به 1403/11/30</t>
  </si>
  <si>
    <t>1403/11/30</t>
  </si>
  <si>
    <t>دارویی و نهاده‌های زاگرس دارو</t>
  </si>
  <si>
    <t xml:space="preserve"> </t>
  </si>
  <si>
    <t>سپرده بلند مدت بانک گردشگری نیاوران 14633317666292</t>
  </si>
  <si>
    <t>مرابحه عام دولت143-ش.خ041009</t>
  </si>
  <si>
    <t>سپرده بلند مدت بانک پاسارگاد جهان کودک 290304199200591</t>
  </si>
  <si>
    <t>حساب جاری بانک پاسارگاد خیابان الوند (در شرف تاسیس) 209140194247081</t>
  </si>
  <si>
    <t>1402/08/09</t>
  </si>
  <si>
    <t>1404/10/08</t>
  </si>
  <si>
    <t>اسنادخزانه-م3بودجه02-050818</t>
  </si>
  <si>
    <t>1402/08/15</t>
  </si>
  <si>
    <t>1405/08/18</t>
  </si>
  <si>
    <t>مرابحه عام دولت112-ش.خ 040408</t>
  </si>
  <si>
    <t>1401/06/08</t>
  </si>
  <si>
    <t>1404/04/07</t>
  </si>
  <si>
    <t xml:space="preserve"> بانک خاورمیانه شعبه آفتاب 100210810707076447</t>
  </si>
  <si>
    <t>سپرده کوتاه مدت بانک پاسارگاد جهان کودک 2908100199200591</t>
  </si>
  <si>
    <t>سپرده بلند مدت بانک پاسارگاد جهان کودک 290303199200591</t>
  </si>
  <si>
    <t>سپرده بلند مدت بانک پاسارگاد جهان کودک 290303199200592</t>
  </si>
  <si>
    <t>.</t>
  </si>
  <si>
    <t>2.69%</t>
  </si>
  <si>
    <t>0.93%</t>
  </si>
  <si>
    <t>1.32%</t>
  </si>
  <si>
    <t>1.13%</t>
  </si>
  <si>
    <t>0.81%</t>
  </si>
  <si>
    <t>صندوق س.بخشی صنایع سورنا</t>
  </si>
  <si>
    <t>صندوق س. اهرمی کاریزما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</si>
</sst>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3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b/>
      <sz val="12"/>
      <name val="Arial"/>
      <family val="2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000000"/>
      <name val="IRANSans"/>
      <family val="2"/>
    </font>
    <font>
      <sz val="11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2"/>
      <color rgb="FF0062AC"/>
      <name val="B Titr"/>
      <charset val="178"/>
    </font>
    <font>
      <sz val="10"/>
      <color rgb="FF000000"/>
      <name val="IRANSans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CD4E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29" fillId="0" borderId="0"/>
  </cellStyleXfs>
  <cellXfs count="32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2" fillId="0" borderId="5" xfId="0" applyNumberFormat="1" applyFont="1" applyBorder="1" applyAlignment="1">
      <alignment horizontal="center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37" fontId="10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 wrapText="1" readingOrder="2"/>
    </xf>
    <xf numFmtId="164" fontId="22" fillId="2" borderId="0" xfId="0" applyNumberFormat="1" applyFont="1" applyFill="1" applyAlignment="1">
      <alignment vertical="center" wrapText="1" readingOrder="2"/>
    </xf>
    <xf numFmtId="0" fontId="23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3" fillId="2" borderId="0" xfId="0" applyFont="1" applyFill="1"/>
    <xf numFmtId="10" fontId="24" fillId="2" borderId="0" xfId="0" applyNumberFormat="1" applyFont="1" applyFill="1" applyAlignment="1">
      <alignment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3" fontId="19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14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left"/>
    </xf>
    <xf numFmtId="3" fontId="3" fillId="0" borderId="8" xfId="0" applyNumberFormat="1" applyFont="1" applyBorder="1" applyAlignment="1">
      <alignment vertical="center" wrapText="1" readingOrder="2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 readingOrder="2"/>
    </xf>
    <xf numFmtId="9" fontId="3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37" fontId="4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3" fontId="27" fillId="0" borderId="0" xfId="0" applyNumberFormat="1" applyFont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3" fontId="3" fillId="0" borderId="4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0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7" fontId="7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7" fontId="2" fillId="0" borderId="0" xfId="0" applyNumberFormat="1" applyFont="1" applyAlignment="1">
      <alignment horizontal="center" vertical="center"/>
    </xf>
    <xf numFmtId="37" fontId="15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left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32" fillId="3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7" fontId="2" fillId="0" borderId="12" xfId="0" applyNumberFormat="1" applyFont="1" applyBorder="1" applyAlignment="1">
      <alignment horizontal="center" vertical="top"/>
    </xf>
    <xf numFmtId="37" fontId="16" fillId="2" borderId="12" xfId="0" applyNumberFormat="1" applyFont="1" applyFill="1" applyBorder="1" applyAlignment="1">
      <alignment horizontal="center" vertical="top"/>
    </xf>
    <xf numFmtId="37" fontId="2" fillId="2" borderId="12" xfId="0" applyNumberFormat="1" applyFont="1" applyFill="1" applyBorder="1" applyAlignment="1">
      <alignment horizontal="center" vertical="top"/>
    </xf>
    <xf numFmtId="10" fontId="16" fillId="2" borderId="12" xfId="0" applyNumberFormat="1" applyFont="1" applyFill="1" applyBorder="1" applyAlignment="1">
      <alignment horizontal="center" vertical="top"/>
    </xf>
    <xf numFmtId="37" fontId="4" fillId="2" borderId="12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/>
    </xf>
    <xf numFmtId="37" fontId="3" fillId="0" borderId="6" xfId="0" applyNumberFormat="1" applyFont="1" applyBorder="1" applyAlignment="1">
      <alignment horizontal="right" vertical="top"/>
    </xf>
    <xf numFmtId="37" fontId="7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top"/>
    </xf>
    <xf numFmtId="37" fontId="3" fillId="2" borderId="6" xfId="0" applyNumberFormat="1" applyFont="1" applyFill="1" applyBorder="1" applyAlignment="1">
      <alignment horizontal="right" vertical="top"/>
    </xf>
    <xf numFmtId="37" fontId="3" fillId="2" borderId="0" xfId="0" applyNumberFormat="1" applyFont="1" applyFill="1" applyAlignment="1">
      <alignment horizontal="right" vertical="top"/>
    </xf>
    <xf numFmtId="3" fontId="3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wrapText="1"/>
    </xf>
    <xf numFmtId="10" fontId="7" fillId="0" borderId="0" xfId="0" applyNumberFormat="1" applyFont="1" applyAlignment="1">
      <alignment horizontal="left" wrapText="1"/>
    </xf>
    <xf numFmtId="0" fontId="7" fillId="2" borderId="0" xfId="0" applyFont="1" applyFill="1" applyAlignment="1">
      <alignment horizontal="right" vertical="center"/>
    </xf>
    <xf numFmtId="37" fontId="3" fillId="2" borderId="4" xfId="0" applyNumberFormat="1" applyFont="1" applyFill="1" applyBorder="1" applyAlignment="1">
      <alignment horizontal="right" vertical="center"/>
    </xf>
    <xf numFmtId="37" fontId="20" fillId="0" borderId="0" xfId="0" applyNumberFormat="1" applyFont="1" applyAlignment="1">
      <alignment horizontal="center" vertical="center"/>
    </xf>
    <xf numFmtId="37" fontId="20" fillId="2" borderId="0" xfId="0" applyNumberFormat="1" applyFont="1" applyFill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10" fontId="3" fillId="2" borderId="2" xfId="0" applyNumberFormat="1" applyFont="1" applyFill="1" applyBorder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10" fontId="3" fillId="2" borderId="0" xfId="0" applyNumberFormat="1" applyFont="1" applyFill="1" applyAlignment="1">
      <alignment horizontal="right" vertical="center"/>
    </xf>
    <xf numFmtId="10" fontId="3" fillId="2" borderId="0" xfId="0" applyNumberFormat="1" applyFont="1" applyFill="1" applyAlignment="1">
      <alignment vertical="center" wrapText="1"/>
    </xf>
    <xf numFmtId="10" fontId="6" fillId="2" borderId="0" xfId="0" applyNumberFormat="1" applyFont="1" applyFill="1" applyAlignment="1">
      <alignment horizontal="right" vertical="center"/>
    </xf>
    <xf numFmtId="10" fontId="3" fillId="0" borderId="6" xfId="0" applyNumberFormat="1" applyFont="1" applyBorder="1" applyAlignment="1">
      <alignment horizontal="right" vertical="top"/>
    </xf>
    <xf numFmtId="3" fontId="14" fillId="0" borderId="0" xfId="0" applyNumberFormat="1" applyFont="1" applyAlignment="1">
      <alignment horizontal="left"/>
    </xf>
    <xf numFmtId="10" fontId="21" fillId="2" borderId="0" xfId="0" applyNumberFormat="1" applyFont="1" applyFill="1" applyAlignment="1">
      <alignment vertical="center" wrapText="1" readingOrder="2"/>
    </xf>
    <xf numFmtId="10" fontId="22" fillId="2" borderId="0" xfId="0" applyNumberFormat="1" applyFont="1" applyFill="1" applyAlignment="1">
      <alignment horizontal="center" vertical="center" wrapText="1" readingOrder="2"/>
    </xf>
    <xf numFmtId="10" fontId="23" fillId="2" borderId="0" xfId="0" applyNumberFormat="1" applyFont="1" applyFill="1"/>
    <xf numFmtId="10" fontId="23" fillId="2" borderId="0" xfId="0" applyNumberFormat="1" applyFont="1" applyFill="1" applyAlignment="1">
      <alignment horizontal="left"/>
    </xf>
    <xf numFmtId="10" fontId="1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3" fontId="2" fillId="0" borderId="10" xfId="0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3" fontId="2" fillId="0" borderId="5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4" xfId="0" applyNumberFormat="1" applyFont="1" applyBorder="1" applyAlignment="1">
      <alignment horizontal="right" vertical="top"/>
    </xf>
    <xf numFmtId="10" fontId="2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3" fontId="27" fillId="2" borderId="0" xfId="0" applyNumberFormat="1" applyFont="1" applyFill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top"/>
    </xf>
    <xf numFmtId="3" fontId="6" fillId="2" borderId="0" xfId="0" applyNumberFormat="1" applyFont="1" applyFill="1" applyAlignment="1">
      <alignment horizontal="right" vertical="top"/>
    </xf>
    <xf numFmtId="4" fontId="3" fillId="2" borderId="0" xfId="0" applyNumberFormat="1" applyFont="1" applyFill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3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3" fontId="19" fillId="2" borderId="0" xfId="0" applyNumberFormat="1" applyFont="1" applyFill="1" applyAlignment="1">
      <alignment horizontal="center" vertical="top"/>
    </xf>
    <xf numFmtId="0" fontId="19" fillId="2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 readingOrder="2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1" fillId="0" borderId="0" xfId="0" applyFont="1" applyAlignment="1">
      <alignment horizontal="right" vertical="center" readingOrder="2"/>
    </xf>
    <xf numFmtId="0" fontId="3" fillId="0" borderId="2" xfId="0" applyFont="1" applyBorder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top"/>
    </xf>
    <xf numFmtId="37" fontId="2" fillId="2" borderId="5" xfId="0" applyNumberFormat="1" applyFont="1" applyFill="1" applyBorder="1" applyAlignment="1">
      <alignment horizontal="center" vertical="center"/>
    </xf>
    <xf numFmtId="37" fontId="2" fillId="0" borderId="5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4" fontId="3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/>
    </xf>
    <xf numFmtId="2" fontId="16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9" fontId="16" fillId="2" borderId="12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top"/>
    </xf>
    <xf numFmtId="0" fontId="0" fillId="0" borderId="0" xfId="0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38" fontId="3" fillId="0" borderId="0" xfId="0" applyNumberFormat="1" applyFont="1" applyAlignment="1">
      <alignment horizontal="right" vertical="top"/>
    </xf>
    <xf numFmtId="38" fontId="3" fillId="2" borderId="0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right"/>
    </xf>
    <xf numFmtId="38" fontId="3" fillId="0" borderId="0" xfId="0" applyNumberFormat="1" applyFont="1" applyBorder="1" applyAlignment="1">
      <alignment horizontal="right" vertical="top"/>
    </xf>
    <xf numFmtId="38" fontId="2" fillId="0" borderId="5" xfId="0" applyNumberFormat="1" applyFont="1" applyBorder="1" applyAlignment="1">
      <alignment horizontal="right" vertical="top"/>
    </xf>
    <xf numFmtId="3" fontId="7" fillId="0" borderId="0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top"/>
    </xf>
    <xf numFmtId="4" fontId="6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</cellXfs>
  <cellStyles count="2">
    <cellStyle name="Normal" xfId="0" builtinId="0"/>
    <cellStyle name="Normal 2" xfId="1" xr:uid="{B4D309D5-67E8-4332-B099-C8A8424455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1:C23"/>
  <sheetViews>
    <sheetView rightToLeft="1" tabSelected="1" view="pageBreakPreview" zoomScaleNormal="100" zoomScaleSheetLayoutView="100" workbookViewId="0">
      <selection activeCell="B25" sqref="B24:B25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227"/>
      <c r="B11" s="227"/>
      <c r="C11" s="227"/>
    </row>
    <row r="12" spans="1:3" ht="21.75" customHeight="1">
      <c r="A12" s="227"/>
      <c r="B12" s="227"/>
      <c r="C12" s="227"/>
    </row>
    <row r="13" spans="1:3" ht="21.75" customHeight="1">
      <c r="A13" s="227"/>
      <c r="B13" s="227"/>
      <c r="C13" s="227"/>
    </row>
    <row r="14" spans="1:3" ht="28.5" customHeight="1"/>
    <row r="15" spans="1:3" ht="24.75">
      <c r="A15" s="51"/>
      <c r="B15" s="228"/>
      <c r="C15" s="51"/>
    </row>
    <row r="16" spans="1:3" ht="24.75">
      <c r="A16" s="51"/>
      <c r="B16" s="228"/>
      <c r="C16" s="51"/>
    </row>
    <row r="17" spans="1:3" ht="26.25">
      <c r="A17" s="226" t="s">
        <v>104</v>
      </c>
      <c r="B17" s="226"/>
      <c r="C17" s="226"/>
    </row>
    <row r="18" spans="1:3" ht="26.25">
      <c r="A18" s="226" t="s">
        <v>0</v>
      </c>
      <c r="B18" s="226"/>
      <c r="C18" s="226"/>
    </row>
    <row r="19" spans="1:3" ht="26.25">
      <c r="A19" s="226" t="s">
        <v>154</v>
      </c>
      <c r="B19" s="226"/>
      <c r="C19" s="226"/>
    </row>
    <row r="20" spans="1:3" ht="24.75">
      <c r="A20" s="51"/>
      <c r="B20" s="51"/>
      <c r="C20" s="51"/>
    </row>
    <row r="21" spans="1:3" ht="24.75">
      <c r="A21" s="51"/>
      <c r="B21" s="51"/>
      <c r="C21" s="51"/>
    </row>
    <row r="22" spans="1:3" ht="24.75">
      <c r="A22" s="51"/>
      <c r="B22" s="51"/>
      <c r="C22" s="51"/>
    </row>
    <row r="23" spans="1:3" ht="24.75">
      <c r="A23" s="51"/>
      <c r="B23" s="51"/>
      <c r="C23" s="51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L20"/>
  <sheetViews>
    <sheetView rightToLeft="1" view="pageBreakPreview" zoomScaleNormal="100" zoomScaleSheetLayoutView="100" workbookViewId="0">
      <selection activeCell="K12" sqref="K12"/>
    </sheetView>
  </sheetViews>
  <sheetFormatPr defaultRowHeight="30" customHeight="1"/>
  <cols>
    <col min="1" max="1" width="27.85546875" style="14" bestFit="1" customWidth="1"/>
    <col min="2" max="2" width="0.7109375" style="14" customWidth="1"/>
    <col min="3" max="3" width="15.7109375" style="14" bestFit="1" customWidth="1"/>
    <col min="4" max="4" width="1.28515625" style="14" customWidth="1"/>
    <col min="5" max="5" width="16.5703125" style="14" bestFit="1" customWidth="1"/>
    <col min="6" max="6" width="1.28515625" style="14" customWidth="1"/>
    <col min="7" max="7" width="15.140625" style="59" bestFit="1" customWidth="1"/>
    <col min="8" max="8" width="1.28515625" style="14" customWidth="1"/>
    <col min="9" max="9" width="16.5703125" style="14" bestFit="1" customWidth="1"/>
    <col min="10" max="10" width="1.28515625" style="14" customWidth="1"/>
    <col min="11" max="11" width="19.140625" style="89" customWidth="1"/>
    <col min="12" max="12" width="1.28515625" style="14" customWidth="1"/>
    <col min="13" max="13" width="16.140625" style="59" bestFit="1" customWidth="1"/>
    <col min="14" max="14" width="1.28515625" style="59" customWidth="1"/>
    <col min="15" max="15" width="17.140625" style="59" bestFit="1" customWidth="1"/>
    <col min="16" max="16" width="1.28515625" style="59" customWidth="1"/>
    <col min="17" max="17" width="15" style="59" customWidth="1"/>
    <col min="18" max="18" width="1.28515625" style="14" customWidth="1"/>
    <col min="19" max="19" width="16.42578125" style="14" bestFit="1" customWidth="1"/>
    <col min="20" max="20" width="1.28515625" style="14" customWidth="1"/>
    <col min="21" max="21" width="13.7109375" style="89" customWidth="1"/>
    <col min="22" max="22" width="0.28515625" style="14" customWidth="1"/>
    <col min="23" max="23" width="16.28515625" style="14" customWidth="1"/>
    <col min="24" max="24" width="9.140625" style="29" customWidth="1"/>
    <col min="25" max="25" width="18.7109375" style="14" bestFit="1" customWidth="1"/>
    <col min="26" max="26" width="9.140625" style="14" customWidth="1"/>
    <col min="27" max="27" width="16.85546875" style="14" bestFit="1" customWidth="1"/>
    <col min="28" max="28" width="9.140625" style="14" customWidth="1"/>
    <col min="29" max="29" width="26.28515625" style="14" bestFit="1" customWidth="1"/>
    <col min="30" max="16384" width="9.140625" style="14"/>
  </cols>
  <sheetData>
    <row r="1" spans="1:38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</row>
    <row r="2" spans="1:38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</row>
    <row r="3" spans="1:38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</row>
    <row r="4" spans="1:38" s="15" customFormat="1" ht="30" customHeight="1">
      <c r="A4" s="231" t="s">
        <v>97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X4" s="48"/>
    </row>
    <row r="5" spans="1:38" ht="30" customHeight="1">
      <c r="C5" s="233" t="s">
        <v>54</v>
      </c>
      <c r="D5" s="233"/>
      <c r="E5" s="233"/>
      <c r="F5" s="233"/>
      <c r="G5" s="233"/>
      <c r="H5" s="233"/>
      <c r="I5" s="233"/>
      <c r="J5" s="233"/>
      <c r="K5" s="233"/>
      <c r="M5" s="233" t="s">
        <v>86</v>
      </c>
      <c r="N5" s="232"/>
      <c r="O5" s="233"/>
      <c r="P5" s="233"/>
      <c r="Q5" s="233"/>
      <c r="R5" s="233"/>
      <c r="S5" s="233"/>
      <c r="T5" s="233"/>
      <c r="U5" s="233"/>
    </row>
    <row r="6" spans="1:38" ht="30" customHeight="1">
      <c r="C6" s="235" t="s">
        <v>55</v>
      </c>
      <c r="D6" s="27"/>
      <c r="E6" s="235" t="s">
        <v>56</v>
      </c>
      <c r="F6" s="27"/>
      <c r="G6" s="239" t="s">
        <v>57</v>
      </c>
      <c r="H6" s="27"/>
      <c r="I6" s="234" t="s">
        <v>10</v>
      </c>
      <c r="J6" s="234"/>
      <c r="K6" s="234"/>
      <c r="M6" s="239" t="s">
        <v>55</v>
      </c>
      <c r="O6" s="239" t="s">
        <v>56</v>
      </c>
      <c r="P6" s="84"/>
      <c r="Q6" s="239" t="s">
        <v>57</v>
      </c>
      <c r="R6" s="27"/>
      <c r="S6" s="234" t="s">
        <v>10</v>
      </c>
      <c r="T6" s="234"/>
      <c r="U6" s="234"/>
    </row>
    <row r="7" spans="1:38" s="163" customFormat="1" ht="34.5" customHeight="1">
      <c r="A7" s="162"/>
      <c r="C7" s="236"/>
      <c r="E7" s="236"/>
      <c r="G7" s="240"/>
      <c r="I7" s="6" t="s">
        <v>41</v>
      </c>
      <c r="J7" s="164"/>
      <c r="K7" s="165" t="s">
        <v>46</v>
      </c>
      <c r="M7" s="240"/>
      <c r="N7" s="166"/>
      <c r="O7" s="259"/>
      <c r="P7" s="167"/>
      <c r="Q7" s="240"/>
      <c r="S7" s="6" t="s">
        <v>41</v>
      </c>
      <c r="T7" s="164"/>
      <c r="U7" s="165" t="s">
        <v>46</v>
      </c>
      <c r="X7" s="168"/>
    </row>
    <row r="8" spans="1:38" ht="30" customHeight="1">
      <c r="A8" s="122" t="s">
        <v>123</v>
      </c>
      <c r="C8" s="122">
        <v>0</v>
      </c>
      <c r="D8" s="75"/>
      <c r="E8" s="127">
        <v>0</v>
      </c>
      <c r="F8" s="75"/>
      <c r="G8" s="73">
        <v>584459</v>
      </c>
      <c r="H8" s="75"/>
      <c r="I8" s="127">
        <f>C8+E8+G8</f>
        <v>584459</v>
      </c>
      <c r="J8" s="75"/>
      <c r="K8" s="179">
        <v>0</v>
      </c>
      <c r="L8" s="75"/>
      <c r="M8" s="154">
        <v>0</v>
      </c>
      <c r="N8" s="154"/>
      <c r="O8" s="126">
        <v>0</v>
      </c>
      <c r="P8" s="155"/>
      <c r="Q8" s="264">
        <v>584459</v>
      </c>
      <c r="R8" s="264"/>
      <c r="S8" s="125">
        <f>M8+O8+Q8</f>
        <v>584459</v>
      </c>
      <c r="T8" s="75"/>
      <c r="U8" s="179">
        <v>0</v>
      </c>
    </row>
    <row r="9" spans="1:38" ht="30" customHeight="1">
      <c r="A9" s="122" t="s">
        <v>126</v>
      </c>
      <c r="C9" s="122">
        <v>0</v>
      </c>
      <c r="D9" s="75"/>
      <c r="E9" s="127">
        <v>0</v>
      </c>
      <c r="F9" s="75"/>
      <c r="G9" s="37">
        <v>264285</v>
      </c>
      <c r="H9" s="75"/>
      <c r="I9" s="127">
        <f t="shared" ref="I9:I11" si="0">C9+E9+G9</f>
        <v>264285</v>
      </c>
      <c r="J9" s="75"/>
      <c r="K9" s="179">
        <v>0</v>
      </c>
      <c r="L9" s="75"/>
      <c r="M9" s="154">
        <v>0</v>
      </c>
      <c r="N9" s="154"/>
      <c r="O9" s="126">
        <v>0</v>
      </c>
      <c r="P9" s="155"/>
      <c r="Q9" s="265">
        <v>264285</v>
      </c>
      <c r="R9" s="265"/>
      <c r="S9" s="127">
        <f t="shared" ref="S9:S11" si="1">M9+O9+Q9</f>
        <v>264285</v>
      </c>
      <c r="T9" s="75"/>
      <c r="U9" s="179">
        <v>0</v>
      </c>
    </row>
    <row r="10" spans="1:38" ht="30" customHeight="1">
      <c r="A10" s="134" t="s">
        <v>124</v>
      </c>
      <c r="C10" s="122">
        <v>0</v>
      </c>
      <c r="D10" s="75"/>
      <c r="E10" s="127">
        <v>0</v>
      </c>
      <c r="F10" s="75" t="s">
        <v>174</v>
      </c>
      <c r="G10" s="126">
        <v>0</v>
      </c>
      <c r="H10" s="75"/>
      <c r="I10" s="127">
        <f t="shared" si="0"/>
        <v>0</v>
      </c>
      <c r="J10" s="75"/>
      <c r="K10" s="179">
        <v>0</v>
      </c>
      <c r="L10" s="75"/>
      <c r="M10" s="154"/>
      <c r="N10" s="154"/>
      <c r="O10" s="126">
        <v>0</v>
      </c>
      <c r="P10" s="155"/>
      <c r="Q10" s="282">
        <v>380983</v>
      </c>
      <c r="R10" s="75"/>
      <c r="S10" s="127">
        <f t="shared" si="1"/>
        <v>380983</v>
      </c>
      <c r="T10" s="75"/>
      <c r="U10" s="179">
        <v>0</v>
      </c>
    </row>
    <row r="11" spans="1:38" ht="30" customHeight="1">
      <c r="A11" s="122" t="s">
        <v>125</v>
      </c>
      <c r="C11" s="156">
        <v>0</v>
      </c>
      <c r="D11" s="157"/>
      <c r="E11" s="156">
        <v>0</v>
      </c>
      <c r="F11" s="157"/>
      <c r="G11" s="280">
        <v>1258182</v>
      </c>
      <c r="H11" s="158"/>
      <c r="I11" s="161">
        <f t="shared" si="0"/>
        <v>1258182</v>
      </c>
      <c r="J11" s="157"/>
      <c r="K11" s="281">
        <v>0.01</v>
      </c>
      <c r="L11" s="157"/>
      <c r="M11" s="159">
        <v>0</v>
      </c>
      <c r="N11" s="160"/>
      <c r="O11" s="159">
        <v>0</v>
      </c>
      <c r="P11" s="155"/>
      <c r="Q11" s="283">
        <v>1258182</v>
      </c>
      <c r="R11" s="283"/>
      <c r="S11" s="161">
        <f t="shared" si="1"/>
        <v>1258182</v>
      </c>
      <c r="T11" s="157"/>
      <c r="U11" s="180">
        <v>0</v>
      </c>
      <c r="Y11" s="90"/>
      <c r="Z11" s="19"/>
      <c r="AA11" s="19"/>
      <c r="AB11" s="19"/>
      <c r="AC11" s="19"/>
      <c r="AE11" s="232"/>
      <c r="AF11" s="232"/>
      <c r="AG11" s="232"/>
      <c r="AH11" s="232"/>
      <c r="AI11" s="232"/>
      <c r="AJ11" s="232"/>
      <c r="AK11" s="232"/>
      <c r="AL11" s="232"/>
    </row>
    <row r="12" spans="1:38" s="22" customFormat="1" ht="30" customHeight="1" thickBot="1">
      <c r="A12" s="13" t="s">
        <v>10</v>
      </c>
      <c r="C12" s="149">
        <f>SUM(C11:C11)</f>
        <v>0</v>
      </c>
      <c r="D12" s="34"/>
      <c r="E12" s="150">
        <f>SUM(E11:E11)</f>
        <v>0</v>
      </c>
      <c r="F12" s="34"/>
      <c r="G12" s="151">
        <f>SUM(G8:G11)</f>
        <v>2106926</v>
      </c>
      <c r="H12" s="34"/>
      <c r="I12" s="149">
        <f>SUM(I8:I11)</f>
        <v>2106926</v>
      </c>
      <c r="J12" s="34"/>
      <c r="K12" s="291">
        <f>SUM(K8:K11)</f>
        <v>0.01</v>
      </c>
      <c r="L12" s="34"/>
      <c r="M12" s="151">
        <f>SUM(M11:M11)</f>
        <v>0</v>
      </c>
      <c r="N12" s="65"/>
      <c r="O12" s="151">
        <f>SUM(O8:O11)</f>
        <v>0</v>
      </c>
      <c r="P12" s="86"/>
      <c r="Q12" s="153">
        <f>SUM(Q8:Q11)</f>
        <v>2487909</v>
      </c>
      <c r="R12" s="34"/>
      <c r="S12" s="153">
        <f>SUM(S8:S11)</f>
        <v>2487909</v>
      </c>
      <c r="T12" s="34"/>
      <c r="U12" s="152">
        <f>SUM(U11:U11)</f>
        <v>0</v>
      </c>
      <c r="W12" s="61"/>
      <c r="X12" s="91"/>
      <c r="Y12" s="61"/>
      <c r="Z12" s="60"/>
      <c r="AA12" s="61"/>
      <c r="AB12" s="60"/>
      <c r="AC12" s="262"/>
      <c r="AD12" s="262"/>
      <c r="AE12" s="61"/>
      <c r="AF12" s="60"/>
      <c r="AG12" s="61"/>
      <c r="AH12" s="60"/>
      <c r="AI12" s="61"/>
      <c r="AJ12" s="60"/>
      <c r="AK12" s="263"/>
      <c r="AL12" s="263"/>
    </row>
    <row r="13" spans="1:38" ht="30" customHeight="1" thickTop="1">
      <c r="W13" s="61"/>
      <c r="X13" s="91"/>
      <c r="Y13" s="61"/>
      <c r="Z13" s="60"/>
      <c r="AA13" s="61"/>
      <c r="AB13" s="60"/>
      <c r="AC13" s="61"/>
      <c r="AD13" s="60"/>
      <c r="AE13" s="61"/>
      <c r="AF13" s="60"/>
      <c r="AG13" s="61"/>
      <c r="AH13" s="60"/>
      <c r="AI13" s="61"/>
      <c r="AJ13" s="60"/>
      <c r="AK13" s="262"/>
      <c r="AL13" s="262"/>
    </row>
    <row r="14" spans="1:38" ht="30" customHeight="1">
      <c r="W14" s="61"/>
      <c r="X14" s="91"/>
      <c r="Y14" s="61"/>
      <c r="Z14" s="60"/>
      <c r="AA14" s="61"/>
      <c r="AB14" s="60"/>
      <c r="AC14" s="58"/>
      <c r="AD14" s="60"/>
      <c r="AE14" s="61"/>
      <c r="AF14" s="60"/>
      <c r="AG14" s="61"/>
      <c r="AH14" s="60"/>
      <c r="AI14" s="61"/>
      <c r="AJ14" s="60"/>
      <c r="AK14" s="262"/>
      <c r="AL14" s="262"/>
    </row>
    <row r="15" spans="1:38" ht="30" customHeight="1">
      <c r="W15" s="61"/>
      <c r="X15" s="91"/>
      <c r="Y15" s="61"/>
      <c r="Z15" s="60"/>
      <c r="AA15" s="61"/>
      <c r="AB15" s="60"/>
      <c r="AC15" s="262"/>
      <c r="AD15" s="262"/>
      <c r="AE15" s="61"/>
      <c r="AF15" s="60"/>
      <c r="AG15" s="61"/>
      <c r="AH15" s="60"/>
      <c r="AI15" s="61"/>
      <c r="AJ15" s="60"/>
      <c r="AK15" s="262"/>
      <c r="AL15" s="262"/>
    </row>
    <row r="16" spans="1:38" ht="30" customHeight="1">
      <c r="W16" s="61"/>
      <c r="X16" s="91"/>
      <c r="Y16" s="61"/>
      <c r="Z16" s="60"/>
      <c r="AA16" s="61"/>
      <c r="AB16" s="60"/>
      <c r="AC16" s="262"/>
      <c r="AD16" s="262"/>
      <c r="AE16" s="61"/>
      <c r="AF16" s="60"/>
      <c r="AG16" s="61"/>
      <c r="AH16" s="60"/>
      <c r="AI16" s="61"/>
      <c r="AJ16" s="60"/>
      <c r="AK16" s="262"/>
      <c r="AL16" s="262"/>
    </row>
    <row r="17" spans="23:38" ht="30" customHeight="1">
      <c r="W17" s="61"/>
      <c r="X17" s="91"/>
      <c r="Y17" s="61"/>
      <c r="Z17" s="60"/>
      <c r="AA17" s="61"/>
      <c r="AB17" s="60"/>
      <c r="AC17" s="58"/>
      <c r="AD17" s="60"/>
      <c r="AE17" s="61"/>
      <c r="AF17" s="60"/>
      <c r="AG17" s="61"/>
      <c r="AH17" s="60"/>
      <c r="AI17" s="61"/>
      <c r="AJ17" s="60"/>
      <c r="AK17" s="262"/>
      <c r="AL17" s="262"/>
    </row>
    <row r="18" spans="23:38" ht="30" customHeight="1">
      <c r="W18" s="61"/>
      <c r="X18" s="91"/>
      <c r="Y18" s="61"/>
      <c r="Z18" s="60"/>
      <c r="AA18" s="61"/>
      <c r="AB18" s="60"/>
      <c r="AC18" s="58"/>
      <c r="AD18" s="60"/>
      <c r="AE18" s="61"/>
      <c r="AF18" s="60"/>
      <c r="AG18" s="61"/>
      <c r="AH18" s="60"/>
      <c r="AI18" s="61"/>
      <c r="AJ18" s="60"/>
      <c r="AK18" s="262"/>
      <c r="AL18" s="262"/>
    </row>
    <row r="19" spans="23:38" ht="30" customHeight="1">
      <c r="W19" s="61"/>
      <c r="X19" s="91"/>
      <c r="Y19" s="61"/>
      <c r="Z19" s="60"/>
      <c r="AA19" s="61"/>
      <c r="AB19" s="60"/>
      <c r="AC19" s="62"/>
      <c r="AD19" s="60"/>
      <c r="AE19" s="61"/>
      <c r="AF19" s="60"/>
      <c r="AG19" s="61"/>
      <c r="AH19" s="60"/>
      <c r="AI19" s="61"/>
      <c r="AJ19" s="60"/>
      <c r="AK19" s="260"/>
      <c r="AL19" s="260"/>
    </row>
    <row r="20" spans="23:38" ht="30" customHeight="1">
      <c r="W20" s="74"/>
      <c r="X20" s="92"/>
      <c r="Y20" s="74"/>
      <c r="Z20" s="63"/>
      <c r="AA20" s="74"/>
      <c r="AB20" s="63"/>
      <c r="AC20" s="74"/>
      <c r="AD20" s="63"/>
      <c r="AE20" s="74"/>
      <c r="AF20" s="63"/>
      <c r="AG20" s="74"/>
      <c r="AH20" s="63"/>
      <c r="AI20" s="74"/>
      <c r="AJ20" s="63"/>
      <c r="AK20" s="261"/>
      <c r="AL20" s="261"/>
    </row>
  </sheetData>
  <mergeCells count="30">
    <mergeCell ref="Q8:R8"/>
    <mergeCell ref="Q9:R9"/>
    <mergeCell ref="Q11:R11"/>
    <mergeCell ref="AK17:AL17"/>
    <mergeCell ref="AK18:AL18"/>
    <mergeCell ref="AK19:AL19"/>
    <mergeCell ref="AK20:AL20"/>
    <mergeCell ref="AK14:AL14"/>
    <mergeCell ref="AE11:AL11"/>
    <mergeCell ref="AC15:AD15"/>
    <mergeCell ref="AK15:AL15"/>
    <mergeCell ref="AC16:AD16"/>
    <mergeCell ref="AK16:AL16"/>
    <mergeCell ref="AC12:AD12"/>
    <mergeCell ref="AK12:AL12"/>
    <mergeCell ref="AK13:AL13"/>
    <mergeCell ref="G6:G7"/>
    <mergeCell ref="E6:E7"/>
    <mergeCell ref="C6:C7"/>
    <mergeCell ref="A1:U1"/>
    <mergeCell ref="A2:U2"/>
    <mergeCell ref="A3:U3"/>
    <mergeCell ref="C5:K5"/>
    <mergeCell ref="M5:U5"/>
    <mergeCell ref="A4:U4"/>
    <mergeCell ref="I6:K6"/>
    <mergeCell ref="S6:U6"/>
    <mergeCell ref="M6:M7"/>
    <mergeCell ref="O6:O7"/>
    <mergeCell ref="Q6:Q7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U13"/>
  <sheetViews>
    <sheetView rightToLeft="1" view="pageBreakPreview" zoomScaleNormal="100" zoomScaleSheetLayoutView="100" workbookViewId="0">
      <selection activeCell="J12" sqref="J12"/>
    </sheetView>
  </sheetViews>
  <sheetFormatPr defaultRowHeight="30" customHeight="1"/>
  <cols>
    <col min="1" max="1" width="6.42578125" style="14" bestFit="1" customWidth="1"/>
    <col min="2" max="2" width="21.5703125" style="14" customWidth="1"/>
    <col min="3" max="3" width="1.28515625" style="14" customWidth="1"/>
    <col min="4" max="4" width="16.28515625" style="59" bestFit="1" customWidth="1"/>
    <col min="5" max="5" width="1.28515625" style="59" customWidth="1"/>
    <col min="6" max="6" width="15.7109375" style="59" bestFit="1" customWidth="1"/>
    <col min="7" max="7" width="1.28515625" style="59" customWidth="1"/>
    <col min="8" max="8" width="15.7109375" style="59" bestFit="1" customWidth="1"/>
    <col min="9" max="9" width="1.28515625" style="14" customWidth="1"/>
    <col min="10" max="10" width="18.28515625" style="59" customWidth="1"/>
    <col min="11" max="11" width="1.28515625" style="59" customWidth="1"/>
    <col min="12" max="12" width="15.28515625" style="59" bestFit="1" customWidth="1"/>
    <col min="13" max="13" width="1.28515625" style="59" customWidth="1"/>
    <col min="14" max="14" width="16.85546875" style="59" bestFit="1" customWidth="1"/>
    <col min="15" max="15" width="1.28515625" style="59" customWidth="1"/>
    <col min="16" max="16" width="16.7109375" style="59" bestFit="1" customWidth="1"/>
    <col min="17" max="17" width="1.28515625" style="14" customWidth="1"/>
    <col min="18" max="18" width="18.140625" style="59" customWidth="1"/>
    <col min="19" max="19" width="0.28515625" style="14" customWidth="1"/>
    <col min="20" max="20" width="22.28515625" style="29" bestFit="1" customWidth="1"/>
    <col min="21" max="21" width="18.7109375" style="29" customWidth="1"/>
    <col min="22" max="16384" width="9.140625" style="14"/>
  </cols>
  <sheetData>
    <row r="1" spans="1:21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1:21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21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21" s="15" customFormat="1" ht="30" customHeight="1">
      <c r="A4" s="231" t="s">
        <v>98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T4" s="48"/>
      <c r="U4" s="48"/>
    </row>
    <row r="5" spans="1:21" ht="30" customHeight="1">
      <c r="D5" s="236" t="s">
        <v>54</v>
      </c>
      <c r="E5" s="236"/>
      <c r="F5" s="236"/>
      <c r="G5" s="236"/>
      <c r="H5" s="236"/>
      <c r="I5" s="236"/>
      <c r="J5" s="236"/>
      <c r="L5" s="236" t="s">
        <v>86</v>
      </c>
      <c r="M5" s="236"/>
      <c r="N5" s="236"/>
      <c r="O5" s="236"/>
      <c r="P5" s="236"/>
      <c r="Q5" s="236"/>
      <c r="R5" s="236"/>
    </row>
    <row r="6" spans="1:21" ht="30" customHeight="1">
      <c r="D6" s="239" t="s">
        <v>56</v>
      </c>
      <c r="E6" s="84"/>
      <c r="F6" s="239" t="s">
        <v>57</v>
      </c>
      <c r="G6" s="84"/>
      <c r="H6" s="234" t="s">
        <v>10</v>
      </c>
      <c r="I6" s="234"/>
      <c r="J6" s="234"/>
      <c r="L6" s="239" t="s">
        <v>56</v>
      </c>
      <c r="M6" s="84"/>
      <c r="N6" s="239" t="s">
        <v>57</v>
      </c>
      <c r="O6" s="84"/>
      <c r="P6" s="234" t="s">
        <v>10</v>
      </c>
      <c r="Q6" s="234"/>
      <c r="R6" s="234"/>
    </row>
    <row r="7" spans="1:21" ht="30" customHeight="1">
      <c r="A7" s="233" t="s">
        <v>24</v>
      </c>
      <c r="B7" s="233"/>
      <c r="D7" s="240"/>
      <c r="F7" s="240"/>
      <c r="H7" s="85" t="s">
        <v>41</v>
      </c>
      <c r="I7" s="27"/>
      <c r="J7" s="67" t="s">
        <v>46</v>
      </c>
      <c r="L7" s="240"/>
      <c r="N7" s="240"/>
      <c r="P7" s="85" t="s">
        <v>41</v>
      </c>
      <c r="Q7" s="27"/>
      <c r="R7" s="67" t="s">
        <v>46</v>
      </c>
    </row>
    <row r="8" spans="1:21" ht="30" customHeight="1">
      <c r="A8" s="266" t="s">
        <v>150</v>
      </c>
      <c r="B8" s="266"/>
      <c r="D8" s="73">
        <v>821182073</v>
      </c>
      <c r="E8" s="169"/>
      <c r="F8" s="154">
        <v>0</v>
      </c>
      <c r="G8" s="169"/>
      <c r="H8" s="126">
        <f>D8+F8</f>
        <v>821182073</v>
      </c>
      <c r="I8" s="146"/>
      <c r="J8" s="217">
        <v>5.53</v>
      </c>
      <c r="K8" s="169"/>
      <c r="L8" s="264">
        <v>822449292</v>
      </c>
      <c r="M8" s="264"/>
      <c r="N8" s="154">
        <v>0</v>
      </c>
      <c r="O8" s="169"/>
      <c r="P8" s="126">
        <f>L8+N8</f>
        <v>822449292</v>
      </c>
      <c r="Q8" s="146"/>
      <c r="R8" s="217">
        <v>2.29</v>
      </c>
      <c r="T8" s="135"/>
    </row>
    <row r="9" spans="1:21" ht="30" customHeight="1">
      <c r="A9" s="288" t="s">
        <v>180</v>
      </c>
      <c r="B9" s="288"/>
      <c r="D9" s="126">
        <v>0</v>
      </c>
      <c r="E9" s="169"/>
      <c r="F9" s="126">
        <f>'درآمد ناشی از فروش'!I10</f>
        <v>-136634248</v>
      </c>
      <c r="G9" s="169"/>
      <c r="H9" s="126">
        <f>F9</f>
        <v>-136634248</v>
      </c>
      <c r="I9" s="146"/>
      <c r="J9" s="286">
        <v>-0.92</v>
      </c>
      <c r="K9" s="169"/>
      <c r="L9" s="126">
        <v>0</v>
      </c>
      <c r="M9" s="169"/>
      <c r="N9" s="37">
        <v>365114086</v>
      </c>
      <c r="O9" s="169"/>
      <c r="P9" s="126">
        <f>N9</f>
        <v>365114086</v>
      </c>
      <c r="Q9" s="146"/>
      <c r="R9" s="286">
        <v>1.02</v>
      </c>
      <c r="T9" s="135"/>
    </row>
    <row r="10" spans="1:21" ht="30" customHeight="1">
      <c r="A10" s="288" t="s">
        <v>181</v>
      </c>
      <c r="B10" s="288"/>
      <c r="D10" s="37">
        <v>176020780</v>
      </c>
      <c r="E10" s="61"/>
      <c r="F10" s="61">
        <v>0</v>
      </c>
      <c r="G10" s="61"/>
      <c r="H10" s="126">
        <f t="shared" ref="H10" si="0">D10+F10</f>
        <v>176020780</v>
      </c>
      <c r="I10" s="61"/>
      <c r="J10" s="286">
        <v>1.19</v>
      </c>
      <c r="K10" s="61"/>
      <c r="L10" s="265">
        <v>379458133</v>
      </c>
      <c r="M10" s="265"/>
      <c r="N10" s="61">
        <v>0</v>
      </c>
      <c r="O10" s="61"/>
      <c r="P10" s="126">
        <f t="shared" ref="P10:P11" si="1">L10+N10</f>
        <v>379458133</v>
      </c>
      <c r="Q10" s="61"/>
      <c r="R10" s="286">
        <v>1.05</v>
      </c>
      <c r="T10" s="135"/>
    </row>
    <row r="11" spans="1:21" ht="30" customHeight="1">
      <c r="A11" s="266" t="s">
        <v>151</v>
      </c>
      <c r="B11" s="266"/>
      <c r="D11" s="61">
        <f>'درآمد ناشی از تغییر قیمت اوراق'!I10</f>
        <v>0</v>
      </c>
      <c r="E11" s="60"/>
      <c r="F11" s="61">
        <v>0</v>
      </c>
      <c r="G11" s="60"/>
      <c r="H11" s="265">
        <v>40339417</v>
      </c>
      <c r="I11" s="265"/>
      <c r="J11" s="217">
        <v>0.27</v>
      </c>
      <c r="K11" s="60"/>
      <c r="L11" s="170">
        <v>0</v>
      </c>
      <c r="M11" s="60"/>
      <c r="N11" s="265">
        <v>40339417</v>
      </c>
      <c r="O11" s="265"/>
      <c r="P11" s="126">
        <f t="shared" si="1"/>
        <v>40339417</v>
      </c>
      <c r="Q11" s="124"/>
      <c r="R11" s="217">
        <v>0.11</v>
      </c>
      <c r="T11" s="135"/>
    </row>
    <row r="12" spans="1:21" s="22" customFormat="1" ht="30" customHeight="1" thickBot="1">
      <c r="A12" s="232" t="s">
        <v>10</v>
      </c>
      <c r="B12" s="232"/>
      <c r="D12" s="104">
        <f>SUM(D8:D10)</f>
        <v>997202853</v>
      </c>
      <c r="E12" s="83"/>
      <c r="F12" s="68">
        <f>SUM(F8:F11)</f>
        <v>-136634248</v>
      </c>
      <c r="G12" s="83"/>
      <c r="H12" s="104">
        <f>SUM(H8:H11)</f>
        <v>900908022</v>
      </c>
      <c r="I12" s="171"/>
      <c r="J12" s="290">
        <f>SUM(J8:J11)</f>
        <v>6.07</v>
      </c>
      <c r="K12" s="172"/>
      <c r="L12" s="68">
        <f>SUM(L8:L11)</f>
        <v>1201907425</v>
      </c>
      <c r="M12" s="83"/>
      <c r="N12" s="68">
        <f>SUM(N8:N11)</f>
        <v>405453503</v>
      </c>
      <c r="O12" s="83"/>
      <c r="P12" s="68">
        <f>SUM(P8:P11)</f>
        <v>1607360928</v>
      </c>
      <c r="Q12" s="46"/>
      <c r="R12" s="289">
        <f>SUM(R8:R11)</f>
        <v>4.4700000000000006</v>
      </c>
      <c r="T12" s="50"/>
      <c r="U12" s="50"/>
    </row>
    <row r="13" spans="1:21" ht="30" customHeight="1" thickTop="1"/>
  </sheetData>
  <mergeCells count="22">
    <mergeCell ref="L8:M8"/>
    <mergeCell ref="L10:M10"/>
    <mergeCell ref="N11:O11"/>
    <mergeCell ref="H11:I11"/>
    <mergeCell ref="A1:R1"/>
    <mergeCell ref="A2:R2"/>
    <mergeCell ref="A3:R3"/>
    <mergeCell ref="A4:R4"/>
    <mergeCell ref="H6:J6"/>
    <mergeCell ref="P6:R6"/>
    <mergeCell ref="D5:J5"/>
    <mergeCell ref="L5:R5"/>
    <mergeCell ref="D6:D7"/>
    <mergeCell ref="F6:F7"/>
    <mergeCell ref="N6:N7"/>
    <mergeCell ref="L6:L7"/>
    <mergeCell ref="A10:B10"/>
    <mergeCell ref="A7:B7"/>
    <mergeCell ref="A12:B12"/>
    <mergeCell ref="A11:B11"/>
    <mergeCell ref="A9:B9"/>
    <mergeCell ref="A8:B8"/>
  </mergeCells>
  <pageMargins left="0.39" right="0.39" top="0.39" bottom="0.39" header="0" footer="0"/>
  <pageSetup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R19"/>
  <sheetViews>
    <sheetView rightToLeft="1" view="pageBreakPreview" zoomScaleNormal="100" zoomScaleSheetLayoutView="100" workbookViewId="0">
      <selection activeCell="H7" sqref="H7"/>
    </sheetView>
  </sheetViews>
  <sheetFormatPr defaultRowHeight="30" customHeight="1"/>
  <cols>
    <col min="1" max="1" width="6.7109375" style="14" bestFit="1" customWidth="1"/>
    <col min="2" max="2" width="21.140625" style="14" customWidth="1"/>
    <col min="3" max="3" width="1.28515625" style="14" customWidth="1"/>
    <col min="4" max="4" width="16.5703125" style="23" bestFit="1" customWidth="1"/>
    <col min="5" max="5" width="1.28515625" style="23" customWidth="1"/>
    <col min="6" max="6" width="15.85546875" style="82" bestFit="1" customWidth="1"/>
    <col min="7" max="7" width="1.28515625" style="82" customWidth="1"/>
    <col min="8" max="8" width="16.85546875" style="82" bestFit="1" customWidth="1"/>
    <col min="9" max="9" width="1.28515625" style="82" customWidth="1"/>
    <col min="10" max="10" width="16.85546875" style="82" bestFit="1" customWidth="1"/>
    <col min="11" max="11" width="1.28515625" style="82" customWidth="1"/>
    <col min="12" max="12" width="18.140625" style="82" bestFit="1" customWidth="1"/>
    <col min="13" max="13" width="1.28515625" style="82" customWidth="1"/>
    <col min="14" max="14" width="16.85546875" style="82" bestFit="1" customWidth="1"/>
    <col min="15" max="15" width="1.28515625" style="82" customWidth="1"/>
    <col min="16" max="16" width="17.5703125" style="82" bestFit="1" customWidth="1"/>
    <col min="17" max="17" width="1.28515625" style="82" customWidth="1"/>
    <col min="18" max="18" width="18.7109375" style="82" bestFit="1" customWidth="1"/>
    <col min="19" max="19" width="0.28515625" style="14" customWidth="1"/>
    <col min="20" max="16384" width="9.140625" style="14"/>
  </cols>
  <sheetData>
    <row r="1" spans="1:18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1:18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18" s="15" customFormat="1" ht="30" customHeight="1">
      <c r="A4" s="231" t="s">
        <v>99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</row>
    <row r="5" spans="1:18" ht="30" customHeight="1">
      <c r="D5" s="233" t="s">
        <v>54</v>
      </c>
      <c r="E5" s="233"/>
      <c r="F5" s="233"/>
      <c r="G5" s="233"/>
      <c r="H5" s="233"/>
      <c r="I5" s="233"/>
      <c r="J5" s="233"/>
      <c r="L5" s="268" t="str">
        <f>'درآمد سرمایه گذاری در سهام'!$M$5</f>
        <v>از ابتدای سال مالی تا پایان ماه</v>
      </c>
      <c r="M5" s="268"/>
      <c r="N5" s="268"/>
      <c r="O5" s="268"/>
      <c r="P5" s="268"/>
      <c r="Q5" s="268"/>
      <c r="R5" s="268"/>
    </row>
    <row r="6" spans="1:18" ht="30" customHeight="1">
      <c r="A6" s="233" t="s">
        <v>58</v>
      </c>
      <c r="B6" s="233"/>
      <c r="D6" s="1" t="s">
        <v>59</v>
      </c>
      <c r="F6" s="66" t="s">
        <v>56</v>
      </c>
      <c r="H6" s="66" t="s">
        <v>57</v>
      </c>
      <c r="J6" s="66" t="s">
        <v>10</v>
      </c>
      <c r="L6" s="66" t="s">
        <v>59</v>
      </c>
      <c r="N6" s="66" t="s">
        <v>56</v>
      </c>
      <c r="P6" s="66" t="s">
        <v>57</v>
      </c>
      <c r="R6" s="66" t="s">
        <v>10</v>
      </c>
    </row>
    <row r="7" spans="1:18" customFormat="1" ht="28.5" customHeight="1">
      <c r="A7" s="249" t="s">
        <v>147</v>
      </c>
      <c r="B7" s="249"/>
      <c r="D7" s="73">
        <v>0</v>
      </c>
      <c r="F7" s="73">
        <v>0</v>
      </c>
      <c r="H7" s="73">
        <v>154871919</v>
      </c>
      <c r="J7" s="73">
        <v>154871919</v>
      </c>
      <c r="L7" s="73">
        <v>0</v>
      </c>
      <c r="N7" s="73">
        <v>0</v>
      </c>
      <c r="P7" s="73">
        <v>178488953</v>
      </c>
      <c r="R7" s="73">
        <v>178488953</v>
      </c>
    </row>
    <row r="8" spans="1:18" customFormat="1" ht="24" customHeight="1">
      <c r="A8" s="247" t="s">
        <v>131</v>
      </c>
      <c r="B8" s="247"/>
      <c r="D8" s="37">
        <v>0</v>
      </c>
      <c r="F8" s="37">
        <v>0</v>
      </c>
      <c r="H8" s="37">
        <v>453473749</v>
      </c>
      <c r="J8" s="37">
        <v>453473749</v>
      </c>
      <c r="L8" s="37">
        <v>0</v>
      </c>
      <c r="N8" s="37">
        <v>0</v>
      </c>
      <c r="P8" s="37">
        <v>453473749</v>
      </c>
      <c r="R8" s="37">
        <v>453473749</v>
      </c>
    </row>
    <row r="9" spans="1:18" customFormat="1" ht="24.75" customHeight="1">
      <c r="A9" s="247" t="s">
        <v>144</v>
      </c>
      <c r="B9" s="247"/>
      <c r="D9" s="37">
        <v>0</v>
      </c>
      <c r="F9" s="37">
        <v>1985121</v>
      </c>
      <c r="H9" s="37">
        <v>0</v>
      </c>
      <c r="J9" s="37">
        <v>1985121</v>
      </c>
      <c r="L9" s="37">
        <v>0</v>
      </c>
      <c r="N9" s="37">
        <v>1985121</v>
      </c>
      <c r="P9" s="37">
        <v>22143272</v>
      </c>
      <c r="R9" s="37">
        <v>24128393</v>
      </c>
    </row>
    <row r="10" spans="1:18" customFormat="1" ht="30.75" customHeight="1">
      <c r="A10" s="247" t="s">
        <v>159</v>
      </c>
      <c r="B10" s="247"/>
      <c r="D10" s="37">
        <v>102947075</v>
      </c>
      <c r="F10" s="37">
        <v>1622795969</v>
      </c>
      <c r="H10" s="37">
        <v>0</v>
      </c>
      <c r="J10" s="37">
        <v>1725743044</v>
      </c>
      <c r="L10" s="37">
        <v>102947075</v>
      </c>
      <c r="N10" s="37">
        <v>1622795969</v>
      </c>
      <c r="P10" s="37">
        <v>0</v>
      </c>
      <c r="R10" s="37">
        <v>1725743044</v>
      </c>
    </row>
    <row r="11" spans="1:18" customFormat="1" ht="30.75" customHeight="1">
      <c r="A11" s="247" t="s">
        <v>167</v>
      </c>
      <c r="B11" s="247"/>
      <c r="D11" s="37">
        <v>73568853</v>
      </c>
      <c r="F11" s="37">
        <v>-1730937</v>
      </c>
      <c r="H11" s="37">
        <v>0</v>
      </c>
      <c r="J11" s="37">
        <v>71837917</v>
      </c>
      <c r="L11" s="37">
        <v>73568853</v>
      </c>
      <c r="N11" s="37">
        <v>-1730936</v>
      </c>
      <c r="P11" s="37">
        <v>0</v>
      </c>
      <c r="R11" s="37">
        <v>71837917</v>
      </c>
    </row>
    <row r="12" spans="1:18" customFormat="1" ht="27" customHeight="1">
      <c r="A12" s="247" t="s">
        <v>134</v>
      </c>
      <c r="B12" s="247"/>
      <c r="D12" s="37">
        <v>233568458</v>
      </c>
      <c r="F12" s="37">
        <v>0</v>
      </c>
      <c r="H12" s="37">
        <v>0</v>
      </c>
      <c r="J12" s="37">
        <v>233568458</v>
      </c>
      <c r="L12" s="37">
        <v>241239376</v>
      </c>
      <c r="N12" s="37">
        <v>264611438</v>
      </c>
      <c r="P12" s="37">
        <v>0</v>
      </c>
      <c r="R12" s="37">
        <v>505850814</v>
      </c>
    </row>
    <row r="13" spans="1:18" customFormat="1" ht="25.5" customHeight="1">
      <c r="A13" s="247" t="s">
        <v>133</v>
      </c>
      <c r="B13" s="247"/>
      <c r="D13" s="37">
        <v>0</v>
      </c>
      <c r="F13" s="37">
        <v>657288105</v>
      </c>
      <c r="H13" s="37">
        <v>0</v>
      </c>
      <c r="J13" s="37">
        <v>657288105</v>
      </c>
      <c r="L13" s="37">
        <v>0</v>
      </c>
      <c r="N13" s="37">
        <v>715637354</v>
      </c>
      <c r="P13" s="37">
        <v>0</v>
      </c>
      <c r="R13" s="37">
        <v>715637354</v>
      </c>
    </row>
    <row r="14" spans="1:18" customFormat="1" ht="26.25" customHeight="1">
      <c r="A14" s="247" t="s">
        <v>164</v>
      </c>
      <c r="B14" s="247"/>
      <c r="D14" s="37">
        <v>0</v>
      </c>
      <c r="F14" s="37">
        <v>37589469</v>
      </c>
      <c r="H14" s="37">
        <v>0</v>
      </c>
      <c r="J14" s="37">
        <v>37589469</v>
      </c>
      <c r="L14" s="37">
        <v>0</v>
      </c>
      <c r="N14" s="37">
        <v>37589469</v>
      </c>
      <c r="P14" s="37">
        <v>0</v>
      </c>
      <c r="R14" s="37">
        <v>37589469</v>
      </c>
    </row>
    <row r="15" spans="1:18" customFormat="1" ht="27.75" customHeight="1">
      <c r="A15" s="247" t="s">
        <v>109</v>
      </c>
      <c r="B15" s="247"/>
      <c r="D15" s="37">
        <v>0</v>
      </c>
      <c r="F15" s="37">
        <v>233691936</v>
      </c>
      <c r="H15" s="37">
        <v>0</v>
      </c>
      <c r="J15" s="37">
        <v>233691936</v>
      </c>
      <c r="L15" s="37">
        <v>0</v>
      </c>
      <c r="N15" s="37">
        <v>268652819</v>
      </c>
      <c r="P15" s="37">
        <v>0</v>
      </c>
      <c r="R15" s="37">
        <v>268652819</v>
      </c>
    </row>
    <row r="16" spans="1:18" customFormat="1" ht="29.25" customHeight="1">
      <c r="A16" s="247" t="s">
        <v>132</v>
      </c>
      <c r="B16" s="247"/>
      <c r="D16" s="37">
        <v>0</v>
      </c>
      <c r="F16" s="37">
        <v>989841842</v>
      </c>
      <c r="H16" s="37">
        <v>0</v>
      </c>
      <c r="J16" s="37">
        <v>989841842</v>
      </c>
      <c r="L16" s="37">
        <v>0</v>
      </c>
      <c r="N16" s="37">
        <v>1053067569</v>
      </c>
      <c r="P16" s="37">
        <v>0</v>
      </c>
      <c r="R16" s="37">
        <v>1053067569</v>
      </c>
    </row>
    <row r="17" spans="1:18" customFormat="1" ht="28.5" customHeight="1">
      <c r="A17" s="247" t="s">
        <v>130</v>
      </c>
      <c r="B17" s="247"/>
      <c r="D17" s="37">
        <v>0</v>
      </c>
      <c r="F17" s="37">
        <v>872686613</v>
      </c>
      <c r="H17" s="37">
        <v>0</v>
      </c>
      <c r="J17" s="37">
        <v>872686613</v>
      </c>
      <c r="L17" s="37">
        <v>0</v>
      </c>
      <c r="N17" s="37">
        <v>891459969</v>
      </c>
      <c r="P17" s="37">
        <v>0</v>
      </c>
      <c r="R17" s="37">
        <v>891459969</v>
      </c>
    </row>
    <row r="18" spans="1:18" customFormat="1" ht="21.75" customHeight="1">
      <c r="A18" s="251" t="s">
        <v>129</v>
      </c>
      <c r="B18" s="251"/>
      <c r="D18" s="108">
        <v>0</v>
      </c>
      <c r="F18" s="108">
        <v>739187543</v>
      </c>
      <c r="H18" s="108">
        <v>0</v>
      </c>
      <c r="J18" s="108">
        <v>739187543</v>
      </c>
      <c r="L18" s="108">
        <v>0</v>
      </c>
      <c r="N18" s="108">
        <v>798265769</v>
      </c>
      <c r="P18" s="108">
        <v>0</v>
      </c>
      <c r="R18" s="108">
        <v>798265769</v>
      </c>
    </row>
    <row r="19" spans="1:18" s="22" customFormat="1" ht="21.75" customHeight="1" thickBot="1">
      <c r="A19" s="267" t="s">
        <v>10</v>
      </c>
      <c r="B19" s="267"/>
      <c r="D19" s="45">
        <f>SUM(D7:D18)</f>
        <v>410084386</v>
      </c>
      <c r="E19" s="46"/>
      <c r="F19" s="104">
        <f>SUM(F7:F18)</f>
        <v>5153335661</v>
      </c>
      <c r="G19" s="83"/>
      <c r="H19" s="68">
        <f>SUM(H7:H18)</f>
        <v>608345668</v>
      </c>
      <c r="I19" s="83"/>
      <c r="J19" s="68">
        <f>SUM(J7:J18)</f>
        <v>6171765716</v>
      </c>
      <c r="K19" s="83"/>
      <c r="L19" s="68">
        <f>SUM(L7:L17)</f>
        <v>417755304</v>
      </c>
      <c r="M19" s="83"/>
      <c r="N19" s="104">
        <f>SUM(N7:N17)</f>
        <v>4854068772</v>
      </c>
      <c r="O19" s="83"/>
      <c r="P19" s="68">
        <f>SUM(P7:P17)</f>
        <v>654105974</v>
      </c>
      <c r="Q19" s="83"/>
      <c r="R19" s="68">
        <f>SUM(R7:R18)</f>
        <v>6724195819</v>
      </c>
    </row>
  </sheetData>
  <mergeCells count="20">
    <mergeCell ref="A1:R1"/>
    <mergeCell ref="A2:R2"/>
    <mergeCell ref="A3:R3"/>
    <mergeCell ref="D5:J5"/>
    <mergeCell ref="L5:R5"/>
    <mergeCell ref="A4:R4"/>
    <mergeCell ref="A18:B18"/>
    <mergeCell ref="A8:B8"/>
    <mergeCell ref="A9:B9"/>
    <mergeCell ref="A19:B19"/>
    <mergeCell ref="A6:B6"/>
    <mergeCell ref="A7:B7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20"/>
  <sheetViews>
    <sheetView rightToLeft="1" view="pageBreakPreview" topLeftCell="A4" zoomScaleNormal="100" zoomScaleSheetLayoutView="100" workbookViewId="0">
      <selection activeCell="Q9" sqref="Q9"/>
    </sheetView>
  </sheetViews>
  <sheetFormatPr defaultRowHeight="30" customHeight="1"/>
  <cols>
    <col min="1" max="1" width="6.5703125" style="14" bestFit="1" customWidth="1"/>
    <col min="2" max="2" width="51.28515625" style="14" customWidth="1"/>
    <col min="3" max="3" width="1.7109375" style="14" customWidth="1"/>
    <col min="4" max="4" width="19.5703125" style="69" customWidth="1"/>
    <col min="5" max="5" width="1.28515625" style="16" customWidth="1"/>
    <col min="6" max="6" width="26" style="16" customWidth="1"/>
    <col min="7" max="7" width="1.28515625" style="14" customWidth="1"/>
    <col min="8" max="8" width="0.28515625" style="14" customWidth="1"/>
    <col min="9" max="16384" width="9.140625" style="14"/>
  </cols>
  <sheetData>
    <row r="1" spans="1:10" ht="30" customHeight="1">
      <c r="A1" s="232" t="s">
        <v>104</v>
      </c>
      <c r="B1" s="232"/>
      <c r="C1" s="232"/>
      <c r="D1" s="232"/>
      <c r="E1" s="232"/>
      <c r="F1" s="232"/>
      <c r="G1" s="19"/>
    </row>
    <row r="2" spans="1:10" ht="30" customHeight="1">
      <c r="A2" s="232" t="s">
        <v>44</v>
      </c>
      <c r="B2" s="232"/>
      <c r="C2" s="232"/>
      <c r="D2" s="232"/>
      <c r="E2" s="232"/>
      <c r="F2" s="232"/>
      <c r="G2" s="19"/>
    </row>
    <row r="3" spans="1:10" ht="30" customHeight="1">
      <c r="A3" s="232" t="s">
        <v>154</v>
      </c>
      <c r="B3" s="232"/>
      <c r="C3" s="232"/>
      <c r="D3" s="232"/>
      <c r="E3" s="232"/>
      <c r="F3" s="232"/>
      <c r="G3" s="19"/>
    </row>
    <row r="4" spans="1:10" ht="30" customHeight="1">
      <c r="A4" s="13"/>
      <c r="B4" s="13"/>
      <c r="C4" s="13"/>
      <c r="D4" s="13"/>
      <c r="E4" s="13"/>
      <c r="F4" s="13"/>
      <c r="G4" s="19"/>
    </row>
    <row r="5" spans="1:10" s="15" customFormat="1" ht="30" customHeight="1">
      <c r="A5" s="231" t="s">
        <v>100</v>
      </c>
      <c r="B5" s="231"/>
      <c r="C5" s="231"/>
      <c r="D5" s="231"/>
      <c r="E5" s="231"/>
      <c r="F5" s="231"/>
      <c r="G5" s="17"/>
    </row>
    <row r="6" spans="1:10" ht="34.5" customHeight="1">
      <c r="A6" s="273"/>
      <c r="B6" s="273"/>
      <c r="D6" s="66" t="s">
        <v>54</v>
      </c>
      <c r="F6" s="5" t="str">
        <f>'درآمد سرمایه گذاری در سهام'!$M$5</f>
        <v>از ابتدای سال مالی تا پایان ماه</v>
      </c>
      <c r="G6" s="19"/>
    </row>
    <row r="7" spans="1:10" ht="30" customHeight="1">
      <c r="A7" s="270" t="s">
        <v>107</v>
      </c>
      <c r="B7" s="247"/>
      <c r="D7" s="123">
        <v>0</v>
      </c>
      <c r="E7" s="124"/>
      <c r="F7" s="125">
        <v>1446575342</v>
      </c>
      <c r="G7" s="32"/>
    </row>
    <row r="8" spans="1:10" ht="30" customHeight="1">
      <c r="A8" s="270" t="s">
        <v>106</v>
      </c>
      <c r="B8" s="247"/>
      <c r="D8" s="37">
        <v>799152</v>
      </c>
      <c r="E8" s="124"/>
      <c r="F8" s="37">
        <v>1020594</v>
      </c>
      <c r="G8" s="32"/>
    </row>
    <row r="9" spans="1:10" ht="30" customHeight="1">
      <c r="A9" s="271" t="s">
        <v>108</v>
      </c>
      <c r="B9" s="272"/>
      <c r="D9" s="37">
        <v>3059617462</v>
      </c>
      <c r="E9" s="124"/>
      <c r="F9" s="37">
        <v>16504212589</v>
      </c>
      <c r="G9" s="32"/>
    </row>
    <row r="10" spans="1:10" ht="30" customHeight="1">
      <c r="A10" s="247" t="s">
        <v>170</v>
      </c>
      <c r="B10" s="247"/>
      <c r="D10" s="37">
        <v>1247985</v>
      </c>
      <c r="E10" s="124"/>
      <c r="F10" s="37">
        <v>2966606</v>
      </c>
      <c r="G10" s="32"/>
    </row>
    <row r="11" spans="1:10" ht="30" customHeight="1">
      <c r="A11" s="247" t="s">
        <v>149</v>
      </c>
      <c r="B11" s="247"/>
      <c r="D11" s="37">
        <v>20491</v>
      </c>
      <c r="E11" s="124"/>
      <c r="F11" s="37">
        <v>5864487</v>
      </c>
      <c r="G11" s="32"/>
    </row>
    <row r="12" spans="1:10" ht="30" customHeight="1">
      <c r="A12" s="247" t="s">
        <v>115</v>
      </c>
      <c r="B12" s="247"/>
      <c r="D12" s="37">
        <v>483606540</v>
      </c>
      <c r="E12" s="124"/>
      <c r="F12" s="37">
        <v>1386338748</v>
      </c>
      <c r="G12" s="32"/>
    </row>
    <row r="13" spans="1:10" ht="30" customHeight="1">
      <c r="A13" s="247" t="s">
        <v>116</v>
      </c>
      <c r="B13" s="247"/>
      <c r="D13" s="37">
        <v>725409810</v>
      </c>
      <c r="E13" s="124"/>
      <c r="F13" s="37">
        <v>1765163871</v>
      </c>
      <c r="G13" s="32"/>
    </row>
    <row r="14" spans="1:10" s="25" customFormat="1" ht="30" customHeight="1">
      <c r="A14" s="247" t="s">
        <v>117</v>
      </c>
      <c r="B14" s="247"/>
      <c r="C14" s="14"/>
      <c r="D14" s="37">
        <v>1209016380</v>
      </c>
      <c r="E14" s="124"/>
      <c r="F14" s="37">
        <v>2941939858</v>
      </c>
    </row>
    <row r="15" spans="1:10" customFormat="1" ht="21.75" customHeight="1">
      <c r="A15" s="247" t="s">
        <v>118</v>
      </c>
      <c r="B15" s="247"/>
      <c r="D15" s="37">
        <v>3041998</v>
      </c>
      <c r="F15" s="37">
        <v>3041998</v>
      </c>
      <c r="H15" s="37">
        <v>3041998</v>
      </c>
      <c r="J15" s="217"/>
    </row>
    <row r="16" spans="1:10" customFormat="1" ht="28.5" customHeight="1">
      <c r="A16" s="247" t="s">
        <v>119</v>
      </c>
      <c r="B16" s="247"/>
      <c r="D16" s="37">
        <v>870491790</v>
      </c>
      <c r="F16" s="37">
        <v>1828032759</v>
      </c>
      <c r="H16" s="37">
        <v>1828032759</v>
      </c>
      <c r="J16" s="217"/>
    </row>
    <row r="17" spans="1:10" customFormat="1" ht="30" customHeight="1">
      <c r="A17" s="247" t="s">
        <v>158</v>
      </c>
      <c r="B17" s="247"/>
      <c r="D17" s="37">
        <v>1354098340</v>
      </c>
      <c r="F17" s="37">
        <v>1354098340</v>
      </c>
      <c r="H17" s="37">
        <v>1354098340</v>
      </c>
      <c r="J17" s="217"/>
    </row>
    <row r="18" spans="1:10" customFormat="1" ht="26.25" customHeight="1">
      <c r="A18" s="251" t="s">
        <v>160</v>
      </c>
      <c r="B18" s="251"/>
      <c r="D18" s="108">
        <v>128961748</v>
      </c>
      <c r="F18" s="108">
        <v>128961748</v>
      </c>
      <c r="G18" s="285"/>
      <c r="H18" s="282">
        <v>128961748</v>
      </c>
      <c r="I18" s="285"/>
      <c r="J18" s="286"/>
    </row>
    <row r="19" spans="1:10" ht="30" customHeight="1" thickBot="1">
      <c r="A19" s="269" t="s">
        <v>10</v>
      </c>
      <c r="B19" s="269"/>
      <c r="C19" s="25"/>
      <c r="D19" s="68">
        <f>SUM(D7:D18)</f>
        <v>7836311696</v>
      </c>
      <c r="E19" s="46"/>
      <c r="F19" s="45">
        <f>SUM(F7:F18)</f>
        <v>27368216940</v>
      </c>
      <c r="G19" s="287"/>
      <c r="H19" s="287"/>
      <c r="I19" s="287"/>
      <c r="J19" s="287"/>
    </row>
    <row r="20" spans="1:10" ht="30" customHeight="1" thickTop="1">
      <c r="F20" s="32"/>
    </row>
  </sheetData>
  <mergeCells count="18">
    <mergeCell ref="A5:F5"/>
    <mergeCell ref="A6:B6"/>
    <mergeCell ref="A1:F1"/>
    <mergeCell ref="A2:F2"/>
    <mergeCell ref="A3:F3"/>
    <mergeCell ref="A16:B16"/>
    <mergeCell ref="A17:B17"/>
    <mergeCell ref="A18:B18"/>
    <mergeCell ref="A19:B19"/>
    <mergeCell ref="A7:B7"/>
    <mergeCell ref="A14:B14"/>
    <mergeCell ref="A8:B8"/>
    <mergeCell ref="A9:B9"/>
    <mergeCell ref="A12:B12"/>
    <mergeCell ref="A13:B13"/>
    <mergeCell ref="A10:B10"/>
    <mergeCell ref="A11:B11"/>
    <mergeCell ref="A15:B15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9"/>
  <sheetViews>
    <sheetView rightToLeft="1" view="pageBreakPreview" zoomScaleNormal="100" zoomScaleSheetLayoutView="100" workbookViewId="0">
      <selection activeCell="A6" sqref="A6:XFD6"/>
    </sheetView>
  </sheetViews>
  <sheetFormatPr defaultRowHeight="30" customHeight="1"/>
  <cols>
    <col min="1" max="1" width="5.140625" style="14" customWidth="1"/>
    <col min="2" max="2" width="41.5703125" style="14" customWidth="1"/>
    <col min="3" max="3" width="1.28515625" style="14" customWidth="1"/>
    <col min="4" max="4" width="19.42578125" style="59" customWidth="1"/>
    <col min="5" max="5" width="1.28515625" style="59" customWidth="1"/>
    <col min="6" max="6" width="24.7109375" style="59" customWidth="1"/>
    <col min="7" max="7" width="0.28515625" style="14" customWidth="1"/>
    <col min="8" max="16384" width="9.140625" style="14"/>
  </cols>
  <sheetData>
    <row r="1" spans="1:6" ht="30" customHeight="1">
      <c r="A1" s="232" t="s">
        <v>104</v>
      </c>
      <c r="B1" s="232"/>
      <c r="C1" s="232"/>
      <c r="D1" s="232"/>
      <c r="E1" s="232"/>
      <c r="F1" s="232"/>
    </row>
    <row r="2" spans="1:6" ht="30" customHeight="1">
      <c r="A2" s="232" t="s">
        <v>44</v>
      </c>
      <c r="B2" s="232"/>
      <c r="C2" s="232"/>
      <c r="D2" s="232"/>
      <c r="E2" s="232"/>
      <c r="F2" s="232"/>
    </row>
    <row r="3" spans="1:6" ht="30" customHeight="1">
      <c r="A3" s="232" t="s">
        <v>154</v>
      </c>
      <c r="B3" s="232"/>
      <c r="C3" s="232"/>
      <c r="D3" s="232"/>
      <c r="E3" s="232"/>
      <c r="F3" s="232"/>
    </row>
    <row r="4" spans="1:6" s="15" customFormat="1" ht="30" customHeight="1">
      <c r="A4" s="231" t="s">
        <v>101</v>
      </c>
      <c r="B4" s="231"/>
      <c r="C4" s="231"/>
      <c r="D4" s="231"/>
      <c r="E4" s="231"/>
      <c r="F4" s="231"/>
    </row>
    <row r="5" spans="1:6" ht="30" customHeight="1">
      <c r="D5" s="66" t="s">
        <v>54</v>
      </c>
      <c r="F5" s="87" t="str">
        <f>'درآمد سرمایه گذاری در سهام'!$M$5</f>
        <v>از ابتدای سال مالی تا پایان ماه</v>
      </c>
    </row>
    <row r="6" spans="1:6" ht="30" customHeight="1">
      <c r="A6" s="122" t="s">
        <v>53</v>
      </c>
      <c r="B6" s="122"/>
      <c r="D6" s="109">
        <v>6000</v>
      </c>
      <c r="E6" s="82"/>
      <c r="F6" s="284">
        <v>126104944</v>
      </c>
    </row>
    <row r="7" spans="1:6" ht="30" customHeight="1">
      <c r="A7" s="122" t="s">
        <v>148</v>
      </c>
      <c r="B7" s="13"/>
      <c r="D7" s="119">
        <v>3902090</v>
      </c>
      <c r="E7" s="82"/>
      <c r="F7" s="284">
        <v>4517671</v>
      </c>
    </row>
    <row r="8" spans="1:6" ht="30" customHeight="1" thickBot="1">
      <c r="A8" s="13" t="s">
        <v>10</v>
      </c>
      <c r="D8" s="93">
        <f>SUM(D6:D7)</f>
        <v>3908090</v>
      </c>
      <c r="E8" s="94"/>
      <c r="F8" s="93">
        <f>SUM(F6:F7)</f>
        <v>130622615</v>
      </c>
    </row>
    <row r="9" spans="1:6" ht="30" customHeight="1" thickTop="1"/>
  </sheetData>
  <mergeCells count="4">
    <mergeCell ref="A1:F1"/>
    <mergeCell ref="A2:F2"/>
    <mergeCell ref="A3:F3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Z18"/>
  <sheetViews>
    <sheetView rightToLeft="1" view="pageBreakPreview" zoomScaleNormal="100" zoomScaleSheetLayoutView="100" workbookViewId="0">
      <selection activeCell="A3" sqref="A3:S3"/>
    </sheetView>
  </sheetViews>
  <sheetFormatPr defaultRowHeight="30" customHeight="1"/>
  <cols>
    <col min="1" max="1" width="39" style="14" customWidth="1"/>
    <col min="2" max="2" width="0.7109375" style="14" customWidth="1"/>
    <col min="3" max="3" width="16.85546875" style="14" customWidth="1"/>
    <col min="4" max="4" width="0.5703125" style="14" customWidth="1"/>
    <col min="5" max="5" width="20.7109375" style="14" customWidth="1"/>
    <col min="6" max="6" width="0.5703125" style="14" customWidth="1"/>
    <col min="7" max="7" width="15.5703125" style="14" customWidth="1"/>
    <col min="8" max="8" width="0.5703125" style="14" customWidth="1"/>
    <col min="9" max="9" width="15" style="14" bestFit="1" customWidth="1"/>
    <col min="10" max="10" width="0.7109375" style="14" customWidth="1"/>
    <col min="11" max="11" width="13.42578125" style="14" bestFit="1" customWidth="1"/>
    <col min="12" max="12" width="0.7109375" style="14" customWidth="1"/>
    <col min="13" max="13" width="15.5703125" style="14" customWidth="1"/>
    <col min="14" max="14" width="0.5703125" style="14" customWidth="1"/>
    <col min="15" max="15" width="15" style="14" bestFit="1" customWidth="1"/>
    <col min="16" max="16" width="0.5703125" style="14" customWidth="1"/>
    <col min="17" max="17" width="13.7109375" style="14" bestFit="1" customWidth="1"/>
    <col min="18" max="18" width="0.7109375" style="14" customWidth="1"/>
    <col min="19" max="19" width="15.5703125" style="14" customWidth="1"/>
    <col min="20" max="20" width="0.28515625" style="14" customWidth="1"/>
    <col min="21" max="21" width="9.140625" style="14"/>
    <col min="22" max="23" width="11" style="14" customWidth="1"/>
    <col min="24" max="24" width="13.42578125" style="14" customWidth="1"/>
    <col min="25" max="25" width="15.85546875" style="14" customWidth="1"/>
    <col min="26" max="26" width="13.28515625" style="14" customWidth="1"/>
    <col min="27" max="16384" width="9.140625" style="14"/>
  </cols>
  <sheetData>
    <row r="1" spans="1:26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26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26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</row>
    <row r="4" spans="1:26" s="15" customFormat="1" ht="30" customHeight="1">
      <c r="A4" s="231" t="s">
        <v>55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U4" s="39"/>
      <c r="V4" s="39"/>
      <c r="W4" s="39"/>
      <c r="X4" s="39"/>
      <c r="Y4" s="39"/>
      <c r="Z4" s="39"/>
    </row>
    <row r="5" spans="1:26" ht="19.5" customHeight="1">
      <c r="A5" s="233" t="s">
        <v>12</v>
      </c>
      <c r="C5" s="233" t="s">
        <v>67</v>
      </c>
      <c r="D5" s="233"/>
      <c r="E5" s="233"/>
      <c r="F5" s="233"/>
      <c r="G5" s="233"/>
      <c r="I5" s="233" t="s">
        <v>54</v>
      </c>
      <c r="J5" s="233"/>
      <c r="K5" s="233"/>
      <c r="L5" s="233"/>
      <c r="M5" s="233"/>
      <c r="O5" s="233" t="str">
        <f>'درآمد سرمایه گذاری در سهام'!$M$5</f>
        <v>از ابتدای سال مالی تا پایان ماه</v>
      </c>
      <c r="P5" s="233"/>
      <c r="Q5" s="233"/>
      <c r="R5" s="233"/>
      <c r="S5" s="233"/>
      <c r="U5" s="40"/>
      <c r="V5" s="40"/>
      <c r="W5" s="41"/>
      <c r="X5" s="40"/>
      <c r="Y5" s="41"/>
      <c r="Z5" s="40"/>
    </row>
    <row r="6" spans="1:26" ht="38.25" customHeight="1">
      <c r="A6" s="233"/>
      <c r="C6" s="6" t="s">
        <v>68</v>
      </c>
      <c r="D6" s="27"/>
      <c r="E6" s="6" t="s">
        <v>69</v>
      </c>
      <c r="F6" s="27"/>
      <c r="G6" s="6" t="s">
        <v>70</v>
      </c>
      <c r="I6" s="6" t="s">
        <v>71</v>
      </c>
      <c r="J6" s="27"/>
      <c r="K6" s="6" t="s">
        <v>72</v>
      </c>
      <c r="L6" s="27"/>
      <c r="M6" s="6" t="s">
        <v>73</v>
      </c>
      <c r="O6" s="6" t="s">
        <v>71</v>
      </c>
      <c r="P6" s="27"/>
      <c r="Q6" s="6" t="s">
        <v>72</v>
      </c>
      <c r="R6" s="27"/>
      <c r="S6" s="6" t="s">
        <v>73</v>
      </c>
      <c r="U6" s="40"/>
      <c r="V6" s="40"/>
      <c r="W6" s="41"/>
      <c r="X6" s="40"/>
      <c r="Y6" s="41"/>
      <c r="Z6" s="40"/>
    </row>
    <row r="7" spans="1:26" ht="30" customHeight="1">
      <c r="A7" s="3"/>
      <c r="C7" s="10"/>
      <c r="D7" s="16"/>
      <c r="E7" s="7"/>
      <c r="F7" s="16"/>
      <c r="G7" s="7"/>
      <c r="H7" s="16"/>
      <c r="I7" s="7"/>
      <c r="J7" s="16"/>
      <c r="K7" s="7"/>
      <c r="L7" s="16"/>
      <c r="M7" s="7"/>
      <c r="N7" s="16"/>
      <c r="O7" s="7"/>
      <c r="P7" s="16"/>
      <c r="Q7" s="7"/>
      <c r="R7" s="16"/>
      <c r="S7" s="7"/>
      <c r="U7" s="40"/>
      <c r="V7" s="40"/>
      <c r="W7" s="41"/>
      <c r="X7" s="40"/>
      <c r="Y7" s="41"/>
      <c r="Z7" s="41"/>
    </row>
    <row r="8" spans="1:26" ht="30" customHeight="1">
      <c r="A8" s="13" t="s">
        <v>10</v>
      </c>
      <c r="C8" s="8"/>
      <c r="D8" s="16"/>
      <c r="E8" s="8"/>
      <c r="F8" s="16"/>
      <c r="G8" s="8"/>
      <c r="H8" s="16"/>
      <c r="I8" s="9">
        <f>SUM(I7:I7)</f>
        <v>0</v>
      </c>
      <c r="J8" s="16"/>
      <c r="K8" s="9">
        <f>SUM(K7:K7)</f>
        <v>0</v>
      </c>
      <c r="L8" s="16"/>
      <c r="M8" s="9">
        <f>SUM(M7:M7)</f>
        <v>0</v>
      </c>
      <c r="N8" s="16"/>
      <c r="O8" s="9">
        <f>SUM(O7:O7)</f>
        <v>0</v>
      </c>
      <c r="P8" s="16"/>
      <c r="Q8" s="9">
        <f>SUM(Q7:Q7)</f>
        <v>0</v>
      </c>
      <c r="R8" s="16"/>
      <c r="S8" s="9">
        <f>SUM(S7:S7)</f>
        <v>0</v>
      </c>
    </row>
    <row r="11" spans="1:26" ht="30" customHeight="1">
      <c r="H11" s="39"/>
    </row>
    <row r="12" spans="1:26" ht="30" customHeight="1">
      <c r="H12" s="56">
        <v>95369890</v>
      </c>
    </row>
    <row r="13" spans="1:26" ht="30" customHeight="1">
      <c r="H13" s="56">
        <v>203431000</v>
      </c>
    </row>
    <row r="14" spans="1:26" ht="30" customHeight="1">
      <c r="H14" s="56">
        <v>167236435</v>
      </c>
    </row>
    <row r="15" spans="1:26" ht="30" customHeight="1">
      <c r="H15" s="56">
        <v>10388205829</v>
      </c>
    </row>
    <row r="16" spans="1:26" ht="30" customHeight="1">
      <c r="H16" s="56">
        <v>420000</v>
      </c>
    </row>
    <row r="17" spans="1:8" ht="30" customHeight="1">
      <c r="H17" s="38"/>
    </row>
    <row r="18" spans="1:8" ht="30" customHeight="1">
      <c r="A18" s="38"/>
      <c r="B18" s="38"/>
      <c r="C18" s="38"/>
      <c r="D18" s="38"/>
      <c r="E18" s="38"/>
      <c r="F18" s="38"/>
      <c r="G18" s="38"/>
      <c r="H18" s="38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Q11"/>
  <sheetViews>
    <sheetView rightToLeft="1" view="pageBreakPreview" zoomScaleNormal="100" zoomScaleSheetLayoutView="100" workbookViewId="0">
      <selection activeCell="G9" sqref="G9"/>
    </sheetView>
  </sheetViews>
  <sheetFormatPr defaultRowHeight="30" customHeight="1"/>
  <cols>
    <col min="1" max="1" width="39.5703125" style="14" bestFit="1" customWidth="1"/>
    <col min="2" max="2" width="0.7109375" style="14" customWidth="1"/>
    <col min="3" max="3" width="11" style="23" bestFit="1" customWidth="1"/>
    <col min="4" max="4" width="1.28515625" style="14" customWidth="1"/>
    <col min="5" max="5" width="11.85546875" style="23" customWidth="1"/>
    <col min="6" max="6" width="0.42578125" style="14" customWidth="1"/>
    <col min="7" max="7" width="17.140625" style="14" bestFit="1" customWidth="1"/>
    <col min="8" max="8" width="0.42578125" style="14" customWidth="1"/>
    <col min="9" max="9" width="10.85546875" style="14" bestFit="1" customWidth="1"/>
    <col min="10" max="10" width="0.42578125" style="14" customWidth="1"/>
    <col min="11" max="11" width="17.140625" style="14" bestFit="1" customWidth="1"/>
    <col min="12" max="12" width="0.42578125" style="14" customWidth="1"/>
    <col min="13" max="13" width="18.140625" style="14" bestFit="1" customWidth="1"/>
    <col min="14" max="14" width="0.5703125" style="14" customWidth="1"/>
    <col min="15" max="15" width="10.85546875" style="14" bestFit="1" customWidth="1"/>
    <col min="16" max="16" width="0.5703125" style="14" customWidth="1"/>
    <col min="17" max="17" width="18.140625" style="14" bestFit="1" customWidth="1"/>
    <col min="18" max="18" width="0.28515625" style="14" customWidth="1"/>
    <col min="19" max="16384" width="9.140625" style="14"/>
  </cols>
  <sheetData>
    <row r="1" spans="1:17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7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4" spans="1:17" s="15" customFormat="1" ht="30" customHeight="1">
      <c r="A4" s="231" t="s">
        <v>74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7" ht="25.5" customHeight="1">
      <c r="A5" s="232"/>
      <c r="G5" s="233" t="s">
        <v>54</v>
      </c>
      <c r="H5" s="233"/>
      <c r="I5" s="233"/>
      <c r="J5" s="233"/>
      <c r="K5" s="233"/>
      <c r="M5" s="233" t="str">
        <f>'درآمد سرمایه گذاری در سهام'!$M$5</f>
        <v>از ابتدای سال مالی تا پایان ماه</v>
      </c>
      <c r="N5" s="233"/>
      <c r="O5" s="233"/>
      <c r="P5" s="233"/>
      <c r="Q5" s="233"/>
    </row>
    <row r="6" spans="1:17" ht="38.25" customHeight="1">
      <c r="A6" s="232"/>
      <c r="C6" s="274" t="s">
        <v>31</v>
      </c>
      <c r="D6" s="274"/>
      <c r="E6" s="5" t="s">
        <v>75</v>
      </c>
      <c r="G6" s="6" t="s">
        <v>76</v>
      </c>
      <c r="H6" s="27"/>
      <c r="I6" s="6" t="s">
        <v>72</v>
      </c>
      <c r="J6" s="27"/>
      <c r="K6" s="6" t="s">
        <v>77</v>
      </c>
      <c r="M6" s="6" t="s">
        <v>76</v>
      </c>
      <c r="N6" s="27"/>
      <c r="O6" s="6" t="s">
        <v>72</v>
      </c>
      <c r="P6" s="27"/>
      <c r="Q6" s="6" t="s">
        <v>77</v>
      </c>
    </row>
    <row r="7" spans="1:17" ht="38.25" customHeight="1">
      <c r="A7" s="4" t="s">
        <v>167</v>
      </c>
      <c r="C7" s="42" t="s">
        <v>169</v>
      </c>
      <c r="D7" s="162"/>
      <c r="E7" s="220">
        <v>18</v>
      </c>
      <c r="G7" s="37">
        <v>73568853</v>
      </c>
      <c r="I7" s="218">
        <v>0</v>
      </c>
      <c r="K7" s="37">
        <v>73568853</v>
      </c>
      <c r="M7" s="37">
        <v>73568853</v>
      </c>
      <c r="O7" s="218">
        <v>0</v>
      </c>
      <c r="Q7" s="37">
        <v>73568853</v>
      </c>
    </row>
    <row r="8" spans="1:17" ht="27" customHeight="1">
      <c r="A8" s="3" t="s">
        <v>159</v>
      </c>
      <c r="C8" s="55" t="s">
        <v>163</v>
      </c>
      <c r="D8" s="162"/>
      <c r="E8" s="111">
        <v>20.5</v>
      </c>
      <c r="G8" s="73">
        <v>102947075</v>
      </c>
      <c r="I8" s="218">
        <v>0</v>
      </c>
      <c r="K8" s="73">
        <v>102947075</v>
      </c>
      <c r="M8" s="73">
        <v>102947075</v>
      </c>
      <c r="O8" s="218">
        <v>0</v>
      </c>
      <c r="Q8" s="73">
        <v>102947075</v>
      </c>
    </row>
    <row r="9" spans="1:17" s="146" customFormat="1" ht="40.5" customHeight="1">
      <c r="A9" s="122" t="s">
        <v>134</v>
      </c>
      <c r="C9" s="55" t="s">
        <v>142</v>
      </c>
      <c r="D9" s="115"/>
      <c r="E9" s="220">
        <v>18</v>
      </c>
      <c r="F9" s="44"/>
      <c r="G9" s="108">
        <v>233568458</v>
      </c>
      <c r="H9" s="44"/>
      <c r="I9" s="43">
        <v>0</v>
      </c>
      <c r="J9" s="44"/>
      <c r="K9" s="108">
        <v>233568458</v>
      </c>
      <c r="L9" s="44"/>
      <c r="M9" s="108">
        <v>241239376</v>
      </c>
      <c r="N9" s="44"/>
      <c r="O9" s="43">
        <v>0</v>
      </c>
      <c r="P9" s="44"/>
      <c r="Q9" s="108">
        <v>241239376</v>
      </c>
    </row>
    <row r="10" spans="1:17" s="147" customFormat="1" ht="27.95" customHeight="1" thickBot="1">
      <c r="A10" s="113" t="s">
        <v>10</v>
      </c>
      <c r="C10" s="148"/>
      <c r="D10" s="25"/>
      <c r="E10" s="129"/>
      <c r="F10" s="46"/>
      <c r="G10" s="45">
        <f>SUM(G7:G9)</f>
        <v>410084386</v>
      </c>
      <c r="H10" s="46"/>
      <c r="I10" s="45">
        <v>0</v>
      </c>
      <c r="J10" s="46"/>
      <c r="K10" s="45">
        <f>SUM(K7:K9)</f>
        <v>410084386</v>
      </c>
      <c r="L10" s="46"/>
      <c r="M10" s="45">
        <f>SUM(M7:M9)</f>
        <v>417755304</v>
      </c>
      <c r="N10" s="46"/>
      <c r="O10" s="45">
        <v>0</v>
      </c>
      <c r="P10" s="46"/>
      <c r="Q10" s="45">
        <f>SUM(Q7:Q9)</f>
        <v>417755304</v>
      </c>
    </row>
    <row r="11" spans="1:17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AA21"/>
  <sheetViews>
    <sheetView rightToLeft="1" view="pageBreakPreview" topLeftCell="A4" zoomScaleNormal="100" zoomScaleSheetLayoutView="100" workbookViewId="0">
      <selection activeCell="Q8" sqref="Q8:R8"/>
    </sheetView>
  </sheetViews>
  <sheetFormatPr defaultRowHeight="30" customHeight="1"/>
  <cols>
    <col min="1" max="1" width="27.85546875" style="14" bestFit="1" customWidth="1"/>
    <col min="2" max="2" width="1.28515625" style="14" customWidth="1"/>
    <col min="3" max="3" width="12.85546875" style="14" bestFit="1" customWidth="1"/>
    <col min="4" max="4" width="1.28515625" style="14" customWidth="1"/>
    <col min="5" max="5" width="19.7109375" style="14" bestFit="1" customWidth="1"/>
    <col min="6" max="6" width="1.28515625" style="14" customWidth="1"/>
    <col min="7" max="7" width="20.140625" style="14" bestFit="1" customWidth="1"/>
    <col min="8" max="8" width="1.28515625" style="14" customWidth="1"/>
    <col min="9" max="9" width="16.5703125" style="14" customWidth="1"/>
    <col min="10" max="10" width="1.28515625" style="14" customWidth="1"/>
    <col min="11" max="11" width="12.85546875" style="14" bestFit="1" customWidth="1"/>
    <col min="12" max="12" width="1.28515625" style="14" customWidth="1"/>
    <col min="13" max="13" width="19.7109375" style="14" bestFit="1" customWidth="1"/>
    <col min="14" max="14" width="1.28515625" style="14" customWidth="1"/>
    <col min="15" max="15" width="20.140625" style="14" bestFit="1" customWidth="1"/>
    <col min="16" max="16" width="1.28515625" style="14" customWidth="1"/>
    <col min="17" max="17" width="14.28515625" style="14" customWidth="1"/>
    <col min="18" max="18" width="6" style="14" customWidth="1"/>
    <col min="19" max="19" width="0.28515625" style="14" customWidth="1"/>
    <col min="20" max="20" width="23.42578125" style="38" bestFit="1" customWidth="1"/>
    <col min="21" max="21" width="11.140625" style="136" bestFit="1" customWidth="1"/>
    <col min="22" max="23" width="13.42578125" style="38" bestFit="1" customWidth="1"/>
    <col min="24" max="24" width="9.85546875" style="38" bestFit="1" customWidth="1"/>
    <col min="25" max="25" width="13.42578125" style="38" bestFit="1" customWidth="1"/>
    <col min="26" max="26" width="22.7109375" style="38" bestFit="1" customWidth="1"/>
    <col min="27" max="27" width="16" style="23" bestFit="1" customWidth="1"/>
    <col min="28" max="16384" width="9.140625" style="14"/>
  </cols>
  <sheetData>
    <row r="1" spans="1:27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T1" s="39"/>
      <c r="U1" s="56"/>
      <c r="V1" s="39"/>
      <c r="W1" s="39"/>
      <c r="X1" s="39"/>
      <c r="Y1" s="39"/>
      <c r="Z1" s="39"/>
    </row>
    <row r="2" spans="1:27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T2" s="40"/>
      <c r="U2" s="41"/>
      <c r="V2" s="41"/>
      <c r="W2" s="41"/>
      <c r="X2" s="41"/>
      <c r="Y2" s="41"/>
      <c r="Z2" s="41"/>
      <c r="AA2" s="137"/>
    </row>
    <row r="3" spans="1:27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T3" s="40"/>
      <c r="U3" s="41"/>
      <c r="V3" s="41"/>
      <c r="W3" s="41"/>
      <c r="X3" s="41"/>
      <c r="Y3" s="41"/>
      <c r="Z3" s="41"/>
      <c r="AA3" s="137"/>
    </row>
    <row r="4" spans="1:27" s="15" customFormat="1" ht="30" customHeight="1">
      <c r="A4" s="231" t="s">
        <v>83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T4" s="40"/>
      <c r="U4" s="41"/>
      <c r="V4" s="41"/>
      <c r="W4" s="41"/>
      <c r="X4" s="41"/>
      <c r="Y4" s="41"/>
      <c r="Z4" s="41"/>
      <c r="AA4" s="137"/>
    </row>
    <row r="5" spans="1:27" ht="36" customHeight="1">
      <c r="A5" s="19"/>
      <c r="C5" s="233" t="s">
        <v>54</v>
      </c>
      <c r="D5" s="233"/>
      <c r="E5" s="233"/>
      <c r="F5" s="233"/>
      <c r="G5" s="233"/>
      <c r="H5" s="233"/>
      <c r="I5" s="233"/>
      <c r="K5" s="233" t="str">
        <f>'درآمد سرمایه گذاری در سهام'!$M$5</f>
        <v>از ابتدای سال مالی تا پایان ماه</v>
      </c>
      <c r="L5" s="233"/>
      <c r="M5" s="233"/>
      <c r="N5" s="233"/>
      <c r="O5" s="233"/>
      <c r="P5" s="233"/>
      <c r="Q5" s="233"/>
      <c r="R5" s="233"/>
      <c r="T5" s="40"/>
      <c r="U5" s="41"/>
      <c r="V5" s="41"/>
      <c r="W5" s="41"/>
      <c r="X5" s="41"/>
      <c r="Y5" s="41"/>
      <c r="Z5" s="41"/>
      <c r="AA5" s="137"/>
    </row>
    <row r="6" spans="1:27" ht="38.25" customHeight="1">
      <c r="A6" s="19"/>
      <c r="C6" s="6" t="s">
        <v>4</v>
      </c>
      <c r="D6" s="27"/>
      <c r="E6" s="6" t="s">
        <v>6</v>
      </c>
      <c r="F6" s="27"/>
      <c r="G6" s="6" t="s">
        <v>81</v>
      </c>
      <c r="H6" s="27"/>
      <c r="I6" s="6" t="s">
        <v>84</v>
      </c>
      <c r="K6" s="6" t="s">
        <v>4</v>
      </c>
      <c r="L6" s="27"/>
      <c r="M6" s="6" t="s">
        <v>6</v>
      </c>
      <c r="N6" s="27"/>
      <c r="O6" s="6" t="s">
        <v>81</v>
      </c>
      <c r="P6" s="27"/>
      <c r="Q6" s="256" t="s">
        <v>84</v>
      </c>
      <c r="R6" s="256"/>
      <c r="T6" s="40"/>
      <c r="U6" s="41"/>
      <c r="V6" s="41"/>
      <c r="W6" s="41"/>
      <c r="X6" s="41"/>
      <c r="Y6" s="41"/>
      <c r="Z6" s="41"/>
      <c r="AA6" s="137"/>
    </row>
    <row r="7" spans="1:27" customFormat="1" ht="31.5" customHeight="1">
      <c r="A7" s="3" t="s">
        <v>150</v>
      </c>
      <c r="C7" s="73">
        <v>310000</v>
      </c>
      <c r="E7" s="73">
        <v>4208171508</v>
      </c>
      <c r="G7" s="73">
        <v>3386989435</v>
      </c>
      <c r="I7" s="73">
        <v>821182073</v>
      </c>
      <c r="K7" s="73">
        <v>310000</v>
      </c>
      <c r="M7" s="73">
        <v>4208171508</v>
      </c>
      <c r="O7" s="73">
        <v>3385722216</v>
      </c>
      <c r="Q7" s="264">
        <v>822449292</v>
      </c>
      <c r="R7" s="264"/>
    </row>
    <row r="8" spans="1:27" customFormat="1" ht="31.5" customHeight="1">
      <c r="A8" s="4" t="s">
        <v>121</v>
      </c>
      <c r="C8" s="37">
        <v>753498</v>
      </c>
      <c r="E8" s="37">
        <v>16379453173</v>
      </c>
      <c r="G8" s="37">
        <v>16203432393</v>
      </c>
      <c r="I8" s="37">
        <v>176020780</v>
      </c>
      <c r="K8" s="37">
        <v>753498</v>
      </c>
      <c r="M8" s="37">
        <v>16379453173</v>
      </c>
      <c r="O8" s="37">
        <v>15999995040</v>
      </c>
      <c r="Q8" s="265">
        <v>379458133</v>
      </c>
      <c r="R8" s="265"/>
    </row>
    <row r="9" spans="1:27" customFormat="1" ht="35.25" customHeight="1">
      <c r="A9" s="4" t="s">
        <v>167</v>
      </c>
      <c r="C9" s="37">
        <v>5000</v>
      </c>
      <c r="E9" s="37">
        <v>4774134531</v>
      </c>
      <c r="G9" s="37">
        <v>4775865468</v>
      </c>
      <c r="I9" s="37">
        <v>-1730936</v>
      </c>
      <c r="K9" s="37">
        <v>5000</v>
      </c>
      <c r="M9" s="37">
        <v>4774134531</v>
      </c>
      <c r="O9" s="37">
        <v>4775865468</v>
      </c>
      <c r="Q9" s="265">
        <v>-1730936</v>
      </c>
      <c r="R9" s="265"/>
    </row>
    <row r="10" spans="1:27" customFormat="1" ht="27.75" customHeight="1">
      <c r="A10" s="4" t="s">
        <v>134</v>
      </c>
      <c r="C10" s="37">
        <v>15000</v>
      </c>
      <c r="E10" s="37">
        <v>14997281250</v>
      </c>
      <c r="G10" s="37">
        <v>14997281250</v>
      </c>
      <c r="I10" s="37">
        <v>0</v>
      </c>
      <c r="K10" s="37">
        <v>15000</v>
      </c>
      <c r="M10" s="37">
        <v>14997281250</v>
      </c>
      <c r="O10" s="37">
        <v>14732669812</v>
      </c>
      <c r="Q10" s="265">
        <v>264611438</v>
      </c>
      <c r="R10" s="265"/>
    </row>
    <row r="11" spans="1:27" customFormat="1" ht="27.75" customHeight="1">
      <c r="A11" s="4" t="s">
        <v>159</v>
      </c>
      <c r="C11" s="37">
        <v>65000</v>
      </c>
      <c r="E11" s="37">
        <v>62063748906</v>
      </c>
      <c r="G11" s="37">
        <v>60440952937</v>
      </c>
      <c r="I11" s="37">
        <v>1622795969</v>
      </c>
      <c r="K11" s="37">
        <v>65000</v>
      </c>
      <c r="M11" s="37">
        <v>62063748906</v>
      </c>
      <c r="O11" s="37">
        <v>60440952937</v>
      </c>
      <c r="Q11" s="265">
        <v>1622795969</v>
      </c>
      <c r="R11" s="265"/>
    </row>
    <row r="12" spans="1:27" customFormat="1" ht="30.75" customHeight="1">
      <c r="A12" s="4" t="s">
        <v>133</v>
      </c>
      <c r="C12" s="37">
        <v>39431</v>
      </c>
      <c r="E12" s="37">
        <v>27044763248</v>
      </c>
      <c r="G12" s="37">
        <v>26387475143</v>
      </c>
      <c r="I12" s="37">
        <v>657288105</v>
      </c>
      <c r="K12" s="37">
        <v>39431</v>
      </c>
      <c r="M12" s="37">
        <v>27044763248</v>
      </c>
      <c r="O12" s="37">
        <v>26329125894</v>
      </c>
      <c r="Q12" s="265">
        <v>715637354</v>
      </c>
      <c r="R12" s="265"/>
    </row>
    <row r="13" spans="1:27" customFormat="1" ht="33.75" customHeight="1">
      <c r="A13" s="4" t="s">
        <v>144</v>
      </c>
      <c r="C13" s="37">
        <v>1413</v>
      </c>
      <c r="E13" s="37">
        <v>829789253</v>
      </c>
      <c r="G13" s="37">
        <v>827804132</v>
      </c>
      <c r="I13" s="37">
        <v>1985121</v>
      </c>
      <c r="K13" s="37">
        <v>1413</v>
      </c>
      <c r="M13" s="37">
        <v>829789253</v>
      </c>
      <c r="O13" s="37">
        <v>827804132</v>
      </c>
      <c r="Q13" s="265">
        <v>1985121</v>
      </c>
      <c r="R13" s="265"/>
    </row>
    <row r="14" spans="1:27" customFormat="1" ht="30.75" customHeight="1">
      <c r="A14" s="4" t="s">
        <v>164</v>
      </c>
      <c r="C14" s="37">
        <v>4472</v>
      </c>
      <c r="E14" s="37">
        <v>2711910537</v>
      </c>
      <c r="G14" s="37">
        <v>2674321068</v>
      </c>
      <c r="I14" s="37">
        <v>37589469</v>
      </c>
      <c r="K14" s="37">
        <v>4472</v>
      </c>
      <c r="M14" s="37">
        <v>2711910537</v>
      </c>
      <c r="O14" s="37">
        <v>2674321068</v>
      </c>
      <c r="Q14" s="265">
        <v>37589469</v>
      </c>
      <c r="R14" s="265"/>
    </row>
    <row r="15" spans="1:27" customFormat="1" ht="34.5" customHeight="1">
      <c r="A15" s="4" t="s">
        <v>109</v>
      </c>
      <c r="C15" s="37">
        <v>59626</v>
      </c>
      <c r="E15" s="37">
        <v>34254889776</v>
      </c>
      <c r="G15" s="37">
        <v>34021197839</v>
      </c>
      <c r="I15" s="37">
        <v>233691937</v>
      </c>
      <c r="K15" s="37">
        <v>59626</v>
      </c>
      <c r="M15" s="37">
        <v>34254889776</v>
      </c>
      <c r="O15" s="37">
        <v>33986236956</v>
      </c>
      <c r="Q15" s="265">
        <v>268652820</v>
      </c>
      <c r="R15" s="265"/>
    </row>
    <row r="16" spans="1:27" customFormat="1" ht="29.25" customHeight="1">
      <c r="A16" s="4" t="s">
        <v>132</v>
      </c>
      <c r="C16" s="37">
        <v>71944</v>
      </c>
      <c r="E16" s="37">
        <v>41243054621</v>
      </c>
      <c r="G16" s="37">
        <v>40253212779</v>
      </c>
      <c r="I16" s="37">
        <v>989841842</v>
      </c>
      <c r="K16" s="37">
        <v>71944</v>
      </c>
      <c r="M16" s="37">
        <v>41243054621</v>
      </c>
      <c r="O16" s="37">
        <v>40189987052</v>
      </c>
      <c r="Q16" s="265">
        <v>1053067569</v>
      </c>
      <c r="R16" s="265"/>
    </row>
    <row r="17" spans="1:18" customFormat="1" ht="32.25" customHeight="1">
      <c r="A17" s="4" t="s">
        <v>130</v>
      </c>
      <c r="C17" s="37">
        <v>69604</v>
      </c>
      <c r="E17" s="37">
        <v>41650443489</v>
      </c>
      <c r="G17" s="37">
        <v>40777756875</v>
      </c>
      <c r="I17" s="37">
        <v>872686613</v>
      </c>
      <c r="K17" s="37">
        <v>69604</v>
      </c>
      <c r="M17" s="37">
        <v>41650443489</v>
      </c>
      <c r="O17" s="37">
        <v>40758983519</v>
      </c>
      <c r="Q17" s="265">
        <v>891459969</v>
      </c>
      <c r="R17" s="265"/>
    </row>
    <row r="18" spans="1:18" customFormat="1" ht="21.75" customHeight="1">
      <c r="A18" s="219" t="s">
        <v>129</v>
      </c>
      <c r="C18" s="108">
        <v>53707</v>
      </c>
      <c r="E18" s="108">
        <v>33560791004</v>
      </c>
      <c r="G18" s="108">
        <v>32821603460</v>
      </c>
      <c r="I18" s="108">
        <v>739187544</v>
      </c>
      <c r="K18" s="108">
        <v>53707</v>
      </c>
      <c r="M18" s="108">
        <v>33560791004</v>
      </c>
      <c r="O18" s="108">
        <v>32762525234</v>
      </c>
      <c r="Q18" s="275">
        <v>798265770</v>
      </c>
      <c r="R18" s="275"/>
    </row>
    <row r="19" spans="1:18" ht="30" customHeight="1" thickBot="1">
      <c r="A19" s="142" t="s">
        <v>10</v>
      </c>
      <c r="B19" s="64"/>
      <c r="C19" s="68">
        <f>SUM(C7:C18)</f>
        <v>1448695</v>
      </c>
      <c r="D19" s="83"/>
      <c r="E19" s="68">
        <f>SUM(E7:E18)</f>
        <v>283718431296</v>
      </c>
      <c r="F19" s="83"/>
      <c r="G19" s="68">
        <f>SUM(G7:G18)</f>
        <v>277567892779</v>
      </c>
      <c r="H19" s="83"/>
      <c r="I19" s="68">
        <f>SUM(I7:I18)</f>
        <v>6150538517</v>
      </c>
      <c r="J19" s="83"/>
      <c r="K19" s="68">
        <f>SUM(K7:K18)</f>
        <v>1448695</v>
      </c>
      <c r="L19" s="83"/>
      <c r="M19" s="68">
        <f>SUM(M7:M18)</f>
        <v>283718431296</v>
      </c>
      <c r="N19" s="83"/>
      <c r="O19" s="68">
        <f>SUM(O7:O18)</f>
        <v>276864189328</v>
      </c>
      <c r="P19" s="83"/>
      <c r="Q19" s="276">
        <f>SUM(Q7:R18)</f>
        <v>6854241968</v>
      </c>
      <c r="R19" s="276"/>
    </row>
    <row r="20" spans="1:18" ht="30" customHeight="1" thickTop="1"/>
    <row r="21" spans="1:18" ht="30" customHeight="1">
      <c r="M21" s="36"/>
      <c r="O21" s="36"/>
    </row>
  </sheetData>
  <mergeCells count="20">
    <mergeCell ref="Q19:R19"/>
    <mergeCell ref="A2:R2"/>
    <mergeCell ref="A3:R3"/>
    <mergeCell ref="A4:R4"/>
    <mergeCell ref="C5:I5"/>
    <mergeCell ref="K5:R5"/>
    <mergeCell ref="Q6:R6"/>
    <mergeCell ref="Q7:R7"/>
    <mergeCell ref="Q8:R8"/>
    <mergeCell ref="Q12:R12"/>
    <mergeCell ref="Q9:R9"/>
    <mergeCell ref="Q10:R10"/>
    <mergeCell ref="Q11:R11"/>
    <mergeCell ref="Q16:R16"/>
    <mergeCell ref="Q13:R13"/>
    <mergeCell ref="Q14:R14"/>
    <mergeCell ref="Q15:R15"/>
    <mergeCell ref="Q17:R17"/>
    <mergeCell ref="Q18:R18"/>
    <mergeCell ref="A1:R1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AA18"/>
  <sheetViews>
    <sheetView rightToLeft="1" view="pageBreakPreview" zoomScaleNormal="100" zoomScaleSheetLayoutView="100" workbookViewId="0">
      <selection activeCell="Q12" sqref="Q12:R12"/>
    </sheetView>
  </sheetViews>
  <sheetFormatPr defaultRowHeight="30" customHeight="1"/>
  <cols>
    <col min="1" max="1" width="28.5703125" style="14" bestFit="1" customWidth="1"/>
    <col min="2" max="2" width="1.28515625" style="14" customWidth="1"/>
    <col min="3" max="3" width="11.7109375" style="14" bestFit="1" customWidth="1"/>
    <col min="4" max="4" width="1.28515625" style="14" customWidth="1"/>
    <col min="5" max="5" width="20.42578125" style="14" customWidth="1"/>
    <col min="6" max="6" width="1.28515625" style="14" customWidth="1"/>
    <col min="7" max="7" width="17" style="14" customWidth="1"/>
    <col min="8" max="8" width="1.28515625" style="14" customWidth="1"/>
    <col min="9" max="9" width="22" style="14" bestFit="1" customWidth="1"/>
    <col min="10" max="10" width="1.28515625" style="14" customWidth="1"/>
    <col min="11" max="11" width="13.7109375" style="14" customWidth="1"/>
    <col min="12" max="12" width="0.7109375" style="14" customWidth="1"/>
    <col min="13" max="13" width="20.5703125" style="14" bestFit="1" customWidth="1"/>
    <col min="14" max="14" width="1.28515625" style="14" customWidth="1"/>
    <col min="15" max="15" width="20.42578125" style="14" bestFit="1" customWidth="1"/>
    <col min="16" max="16" width="0.7109375" style="14" customWidth="1"/>
    <col min="17" max="17" width="20.7109375" style="14" customWidth="1"/>
    <col min="18" max="18" width="1.28515625" style="14" customWidth="1"/>
    <col min="19" max="19" width="0.28515625" style="14" customWidth="1"/>
    <col min="20" max="20" width="9.140625" style="14"/>
    <col min="21" max="21" width="14.7109375" style="14" bestFit="1" customWidth="1"/>
    <col min="22" max="22" width="9.85546875" style="14" bestFit="1" customWidth="1"/>
    <col min="23" max="23" width="15.85546875" style="137" bestFit="1" customWidth="1"/>
    <col min="24" max="24" width="15.85546875" style="14" customWidth="1"/>
    <col min="25" max="25" width="10.85546875" style="14" customWidth="1"/>
    <col min="26" max="26" width="12.28515625" style="14" customWidth="1"/>
    <col min="27" max="27" width="14" style="14" bestFit="1" customWidth="1"/>
    <col min="28" max="16384" width="9.140625" style="14"/>
  </cols>
  <sheetData>
    <row r="1" spans="1:27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27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27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27" s="15" customFormat="1" ht="30" customHeight="1">
      <c r="A4" s="231" t="s">
        <v>79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W4" s="138"/>
    </row>
    <row r="5" spans="1:27" ht="25.5" customHeight="1">
      <c r="A5" s="232"/>
      <c r="C5" s="233" t="s">
        <v>54</v>
      </c>
      <c r="D5" s="233"/>
      <c r="E5" s="233"/>
      <c r="F5" s="233"/>
      <c r="G5" s="233"/>
      <c r="H5" s="233"/>
      <c r="I5" s="233"/>
      <c r="K5" s="233" t="str">
        <f>'درآمد سرمایه گذاری در سهام'!$M$5</f>
        <v>از ابتدای سال مالی تا پایان ماه</v>
      </c>
      <c r="L5" s="233"/>
      <c r="M5" s="233"/>
      <c r="N5" s="233"/>
      <c r="O5" s="233"/>
      <c r="P5" s="233"/>
      <c r="Q5" s="233"/>
      <c r="R5" s="233"/>
    </row>
    <row r="6" spans="1:27" ht="33.75" customHeight="1">
      <c r="A6" s="232"/>
      <c r="C6" s="6" t="s">
        <v>4</v>
      </c>
      <c r="D6" s="27"/>
      <c r="E6" s="6" t="s">
        <v>80</v>
      </c>
      <c r="F6" s="27"/>
      <c r="G6" s="6" t="s">
        <v>81</v>
      </c>
      <c r="H6" s="27"/>
      <c r="I6" s="6" t="s">
        <v>82</v>
      </c>
      <c r="K6" s="6" t="s">
        <v>4</v>
      </c>
      <c r="L6" s="27"/>
      <c r="M6" s="6" t="s">
        <v>80</v>
      </c>
      <c r="N6" s="27"/>
      <c r="O6" s="6" t="s">
        <v>81</v>
      </c>
      <c r="P6" s="27"/>
      <c r="Q6" s="256" t="s">
        <v>82</v>
      </c>
      <c r="R6" s="256"/>
      <c r="T6" s="278"/>
      <c r="U6" s="278"/>
      <c r="V6" s="278"/>
      <c r="W6" s="139"/>
      <c r="X6" s="38"/>
      <c r="Y6" s="38"/>
      <c r="Z6" s="38"/>
      <c r="AA6" s="38"/>
    </row>
    <row r="7" spans="1:27" customFormat="1" ht="30" customHeight="1">
      <c r="A7" s="4" t="s">
        <v>144</v>
      </c>
      <c r="C7" s="131">
        <v>0</v>
      </c>
      <c r="D7" s="132"/>
      <c r="E7" s="133">
        <v>0</v>
      </c>
      <c r="F7" s="132"/>
      <c r="G7" s="131">
        <v>0</v>
      </c>
      <c r="H7" s="132"/>
      <c r="I7" s="131">
        <v>0</v>
      </c>
      <c r="J7" s="132"/>
      <c r="K7" s="131">
        <v>9788</v>
      </c>
      <c r="L7" s="132"/>
      <c r="M7" s="131">
        <v>5666224812</v>
      </c>
      <c r="N7" s="132"/>
      <c r="O7" s="131">
        <v>5644081540</v>
      </c>
      <c r="P7" s="132"/>
      <c r="Q7" s="279">
        <v>22143272</v>
      </c>
      <c r="R7" s="279"/>
      <c r="U7" s="35"/>
      <c r="W7" s="139"/>
    </row>
    <row r="8" spans="1:27" customFormat="1" ht="30.75" customHeight="1">
      <c r="A8" s="4" t="s">
        <v>131</v>
      </c>
      <c r="C8" s="37">
        <v>21749</v>
      </c>
      <c r="E8" s="37">
        <v>17276448578</v>
      </c>
      <c r="G8" s="37">
        <v>16822974829</v>
      </c>
      <c r="I8" s="37">
        <v>453473749</v>
      </c>
      <c r="K8" s="37">
        <v>21749</v>
      </c>
      <c r="M8" s="37">
        <v>17276448578</v>
      </c>
      <c r="O8" s="37">
        <v>16822974829</v>
      </c>
      <c r="Q8" s="265">
        <v>453473749</v>
      </c>
      <c r="R8" s="265"/>
    </row>
    <row r="9" spans="1:27" customFormat="1" ht="28.5" customHeight="1">
      <c r="A9" s="4" t="s">
        <v>147</v>
      </c>
      <c r="C9" s="224">
        <v>30000</v>
      </c>
      <c r="D9" s="225"/>
      <c r="E9" s="224">
        <v>22223871195</v>
      </c>
      <c r="F9" s="225"/>
      <c r="G9" s="224">
        <v>22068999276</v>
      </c>
      <c r="H9" s="225"/>
      <c r="I9" s="224">
        <v>154871919</v>
      </c>
      <c r="K9" s="37">
        <v>36069</v>
      </c>
      <c r="M9" s="37">
        <v>26629166592</v>
      </c>
      <c r="O9" s="37">
        <v>26450677639</v>
      </c>
      <c r="Q9" s="265">
        <v>178488953</v>
      </c>
      <c r="R9" s="265"/>
    </row>
    <row r="10" spans="1:27" customFormat="1" ht="27.75" customHeight="1">
      <c r="A10" s="4" t="s">
        <v>120</v>
      </c>
      <c r="C10" s="37">
        <v>785771</v>
      </c>
      <c r="E10" s="37">
        <v>9874830422</v>
      </c>
      <c r="G10" s="37">
        <v>10011464670</v>
      </c>
      <c r="I10" s="37">
        <v>-136634248</v>
      </c>
      <c r="K10" s="37">
        <v>1589771</v>
      </c>
      <c r="M10" s="37">
        <v>20374647070</v>
      </c>
      <c r="O10" s="37">
        <v>20009532984</v>
      </c>
      <c r="Q10" s="37">
        <v>365114086</v>
      </c>
      <c r="R10" s="37"/>
    </row>
    <row r="11" spans="1:27" customFormat="1" ht="29.25" customHeight="1">
      <c r="A11" s="3" t="s">
        <v>123</v>
      </c>
      <c r="C11" s="73">
        <v>179</v>
      </c>
      <c r="E11" s="73">
        <v>3190376</v>
      </c>
      <c r="G11" s="73">
        <v>2605917</v>
      </c>
      <c r="I11" s="73">
        <v>584459</v>
      </c>
      <c r="K11" s="73">
        <v>179</v>
      </c>
      <c r="M11" s="73">
        <v>3190376</v>
      </c>
      <c r="O11" s="73">
        <v>2605917</v>
      </c>
      <c r="Q11" s="264">
        <v>584459</v>
      </c>
      <c r="R11" s="264"/>
    </row>
    <row r="12" spans="1:27" customFormat="1" ht="29.25" customHeight="1">
      <c r="A12" s="4" t="s">
        <v>151</v>
      </c>
      <c r="C12" s="37">
        <v>36233</v>
      </c>
      <c r="E12" s="37">
        <v>682187782</v>
      </c>
      <c r="G12" s="37">
        <v>641848365</v>
      </c>
      <c r="I12" s="37">
        <v>40339417</v>
      </c>
      <c r="K12" s="37">
        <v>36233</v>
      </c>
      <c r="M12" s="37">
        <v>682187782</v>
      </c>
      <c r="O12" s="37">
        <v>641848365</v>
      </c>
      <c r="Q12" s="265">
        <v>40339417</v>
      </c>
      <c r="R12" s="265"/>
    </row>
    <row r="13" spans="1:27" customFormat="1" ht="21.75" customHeight="1">
      <c r="A13" s="4" t="s">
        <v>125</v>
      </c>
      <c r="C13" s="37">
        <v>5120</v>
      </c>
      <c r="E13" s="37">
        <v>18139110</v>
      </c>
      <c r="G13" s="37">
        <v>16880928</v>
      </c>
      <c r="I13" s="37">
        <v>1258182</v>
      </c>
      <c r="K13" s="37">
        <v>5120</v>
      </c>
      <c r="M13" s="37">
        <v>18139110</v>
      </c>
      <c r="O13" s="37">
        <v>16880928</v>
      </c>
      <c r="Q13" s="265">
        <v>1258182</v>
      </c>
      <c r="R13" s="265"/>
    </row>
    <row r="14" spans="1:27" customFormat="1" ht="21.75" customHeight="1">
      <c r="A14" s="4" t="s">
        <v>124</v>
      </c>
      <c r="C14" s="224">
        <v>0</v>
      </c>
      <c r="E14" s="37">
        <v>0</v>
      </c>
      <c r="G14" s="37">
        <v>0</v>
      </c>
      <c r="I14" s="37">
        <v>0</v>
      </c>
      <c r="K14" s="37">
        <v>111</v>
      </c>
      <c r="M14" s="37">
        <v>2510228</v>
      </c>
      <c r="O14" s="37">
        <v>2129245</v>
      </c>
      <c r="Q14" s="265">
        <v>380983</v>
      </c>
      <c r="R14" s="265"/>
    </row>
    <row r="15" spans="1:27" customFormat="1" ht="27.75" customHeight="1">
      <c r="A15" s="4" t="s">
        <v>126</v>
      </c>
      <c r="C15" s="37">
        <v>98</v>
      </c>
      <c r="E15" s="37">
        <v>934230</v>
      </c>
      <c r="G15" s="37">
        <v>669945</v>
      </c>
      <c r="I15" s="37">
        <v>264285</v>
      </c>
      <c r="K15" s="37">
        <v>98</v>
      </c>
      <c r="M15" s="37">
        <v>934230</v>
      </c>
      <c r="O15" s="37">
        <v>669945</v>
      </c>
      <c r="Q15" s="265">
        <v>264285</v>
      </c>
      <c r="R15" s="265"/>
    </row>
    <row r="16" spans="1:27" s="22" customFormat="1" ht="30" customHeight="1" thickBot="1">
      <c r="A16" s="13" t="s">
        <v>10</v>
      </c>
      <c r="C16" s="33">
        <f>SUM(C7:C15)</f>
        <v>879150</v>
      </c>
      <c r="D16" s="34"/>
      <c r="E16" s="33">
        <f>SUM(E7:E15)</f>
        <v>50079601693</v>
      </c>
      <c r="F16" s="34"/>
      <c r="G16" s="33">
        <f>SUM(G7:G15)</f>
        <v>49565443930</v>
      </c>
      <c r="H16" s="34"/>
      <c r="I16" s="33">
        <f>SUM(I7:I15)</f>
        <v>514157763</v>
      </c>
      <c r="J16" s="34"/>
      <c r="K16" s="33">
        <f>SUM(K7:K15)</f>
        <v>1699118</v>
      </c>
      <c r="L16" s="34"/>
      <c r="M16" s="33">
        <f>SUM(M7:M15)</f>
        <v>70653448778</v>
      </c>
      <c r="N16" s="34"/>
      <c r="O16" s="33">
        <f>SUM(O7:O15)</f>
        <v>69591401392</v>
      </c>
      <c r="P16" s="34"/>
      <c r="Q16" s="277">
        <f>SUM(Q7:R15)</f>
        <v>1062047386</v>
      </c>
      <c r="R16" s="277"/>
      <c r="U16" s="141"/>
      <c r="W16" s="140"/>
    </row>
    <row r="17" spans="9:15" ht="30" customHeight="1" thickTop="1">
      <c r="I17" s="36"/>
    </row>
    <row r="18" spans="9:15" ht="30" customHeight="1">
      <c r="O18" s="36"/>
    </row>
  </sheetData>
  <mergeCells count="18">
    <mergeCell ref="A1:Q1"/>
    <mergeCell ref="A2:R2"/>
    <mergeCell ref="A3:R3"/>
    <mergeCell ref="A4:R4"/>
    <mergeCell ref="A5:A6"/>
    <mergeCell ref="C5:I5"/>
    <mergeCell ref="K5:R5"/>
    <mergeCell ref="Q6:R6"/>
    <mergeCell ref="Q13:R13"/>
    <mergeCell ref="Q8:R8"/>
    <mergeCell ref="Q14:R14"/>
    <mergeCell ref="Q16:R16"/>
    <mergeCell ref="T6:V6"/>
    <mergeCell ref="Q15:R15"/>
    <mergeCell ref="Q7:R7"/>
    <mergeCell ref="Q9:R9"/>
    <mergeCell ref="Q11:R11"/>
    <mergeCell ref="Q12:R12"/>
  </mergeCells>
  <pageMargins left="0.39" right="0.39" top="0.39" bottom="0.39" header="0" footer="0"/>
  <pageSetup scale="7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3"/>
  <sheetViews>
    <sheetView rightToLeft="1" view="pageBreakPreview" zoomScaleNormal="100" zoomScaleSheetLayoutView="100" workbookViewId="0">
      <selection activeCell="K17" sqref="K17"/>
    </sheetView>
  </sheetViews>
  <sheetFormatPr defaultRowHeight="12.75"/>
  <cols>
    <col min="1" max="1" width="72.5703125" customWidth="1"/>
    <col min="2" max="2" width="0.5703125" customWidth="1"/>
    <col min="3" max="3" width="19.140625" bestFit="1" customWidth="1"/>
    <col min="4" max="4" width="0.85546875" customWidth="1"/>
    <col min="5" max="5" width="16" bestFit="1" customWidth="1"/>
    <col min="6" max="6" width="1.28515625" customWidth="1"/>
    <col min="7" max="7" width="18.5703125" bestFit="1" customWidth="1"/>
    <col min="8" max="8" width="1.28515625" customWidth="1"/>
    <col min="9" max="9" width="18.28515625" bestFit="1" customWidth="1"/>
    <col min="10" max="10" width="1.28515625" customWidth="1"/>
    <col min="11" max="11" width="15.85546875" customWidth="1"/>
    <col min="12" max="12" width="1.28515625" customWidth="1"/>
    <col min="13" max="13" width="19.140625" bestFit="1" customWidth="1"/>
  </cols>
  <sheetData>
    <row r="1" spans="1:13" s="14" customFormat="1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14" customFormat="1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s="14" customFormat="1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s="15" customFormat="1" ht="30" customHeight="1">
      <c r="A4" s="231" t="s">
        <v>78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s="14" customFormat="1" ht="31.5" customHeight="1">
      <c r="A5" s="232"/>
      <c r="C5" s="233" t="s">
        <v>54</v>
      </c>
      <c r="D5" s="233"/>
      <c r="E5" s="233"/>
      <c r="F5" s="233"/>
      <c r="G5" s="233"/>
      <c r="I5" s="233" t="str">
        <f>'درآمد سرمایه گذاری در سهام'!$M$5</f>
        <v>از ابتدای سال مالی تا پایان ماه</v>
      </c>
      <c r="J5" s="233"/>
      <c r="K5" s="233"/>
      <c r="L5" s="233"/>
      <c r="M5" s="233"/>
    </row>
    <row r="6" spans="1:13" s="14" customFormat="1" ht="30.75" customHeight="1">
      <c r="A6" s="232"/>
      <c r="C6" s="6" t="s">
        <v>76</v>
      </c>
      <c r="D6" s="27"/>
      <c r="E6" s="6" t="s">
        <v>72</v>
      </c>
      <c r="F6" s="27"/>
      <c r="G6" s="6" t="s">
        <v>77</v>
      </c>
      <c r="I6" s="6" t="s">
        <v>76</v>
      </c>
      <c r="J6" s="27"/>
      <c r="K6" s="6" t="s">
        <v>72</v>
      </c>
      <c r="L6" s="27"/>
      <c r="M6" s="6" t="s">
        <v>77</v>
      </c>
    </row>
    <row r="7" spans="1:13" ht="23.25" customHeight="1">
      <c r="A7" s="3" t="s">
        <v>161</v>
      </c>
      <c r="C7" s="73">
        <v>0</v>
      </c>
      <c r="E7" s="73">
        <v>0</v>
      </c>
      <c r="G7" s="73">
        <v>0</v>
      </c>
      <c r="I7" s="73">
        <v>1446575342</v>
      </c>
      <c r="K7" s="73">
        <v>0</v>
      </c>
      <c r="M7" s="73">
        <v>1446575342</v>
      </c>
    </row>
    <row r="8" spans="1:13" ht="24" customHeight="1">
      <c r="A8" s="4" t="s">
        <v>171</v>
      </c>
      <c r="C8" s="37">
        <v>799152</v>
      </c>
      <c r="E8" s="37">
        <v>0</v>
      </c>
      <c r="G8" s="37">
        <v>799152</v>
      </c>
      <c r="I8" s="37">
        <v>1020594</v>
      </c>
      <c r="K8" s="37">
        <v>0</v>
      </c>
      <c r="M8" s="37">
        <v>1020594</v>
      </c>
    </row>
    <row r="9" spans="1:13" ht="23.25" customHeight="1">
      <c r="A9" s="4" t="s">
        <v>172</v>
      </c>
      <c r="C9" s="37">
        <v>3059617462</v>
      </c>
      <c r="E9" s="37">
        <v>-2132666</v>
      </c>
      <c r="G9" s="37">
        <v>3061750128</v>
      </c>
      <c r="I9" s="37">
        <v>16504212589</v>
      </c>
      <c r="K9" s="37">
        <v>2973748</v>
      </c>
      <c r="M9" s="37">
        <v>16501238841</v>
      </c>
    </row>
    <row r="10" spans="1:13" ht="24.75" customHeight="1">
      <c r="A10" s="4" t="s">
        <v>113</v>
      </c>
      <c r="C10" s="37">
        <v>1247985</v>
      </c>
      <c r="E10" s="37">
        <v>0</v>
      </c>
      <c r="G10" s="37">
        <v>1247985</v>
      </c>
      <c r="I10" s="37">
        <v>2966606</v>
      </c>
      <c r="K10" s="37">
        <v>0</v>
      </c>
      <c r="M10" s="37">
        <v>2966606</v>
      </c>
    </row>
    <row r="11" spans="1:13" ht="28.5" customHeight="1">
      <c r="A11" s="4" t="s">
        <v>114</v>
      </c>
      <c r="C11" s="37">
        <v>20491</v>
      </c>
      <c r="E11" s="37">
        <v>0</v>
      </c>
      <c r="G11" s="37">
        <v>20491</v>
      </c>
      <c r="I11" s="37">
        <v>5864487</v>
      </c>
      <c r="K11" s="37">
        <v>0</v>
      </c>
      <c r="M11" s="37">
        <v>5864487</v>
      </c>
    </row>
    <row r="12" spans="1:13" ht="27.75" customHeight="1">
      <c r="A12" s="4" t="s">
        <v>173</v>
      </c>
      <c r="C12" s="37">
        <v>483606540</v>
      </c>
      <c r="E12" s="37">
        <v>-30672</v>
      </c>
      <c r="G12" s="37">
        <v>483637212</v>
      </c>
      <c r="I12" s="37">
        <v>1386338748</v>
      </c>
      <c r="K12" s="37">
        <v>1285593</v>
      </c>
      <c r="M12" s="37">
        <v>1385053155</v>
      </c>
    </row>
    <row r="13" spans="1:13" ht="27" customHeight="1">
      <c r="A13" s="4" t="s">
        <v>116</v>
      </c>
      <c r="C13" s="37">
        <v>725409810</v>
      </c>
      <c r="E13" s="37">
        <v>-193512</v>
      </c>
      <c r="G13" s="37">
        <v>725603322</v>
      </c>
      <c r="I13" s="37">
        <v>1765163871</v>
      </c>
      <c r="K13" s="37">
        <v>3861959</v>
      </c>
      <c r="M13" s="37">
        <v>1761301912</v>
      </c>
    </row>
    <row r="14" spans="1:13" ht="26.25" customHeight="1">
      <c r="A14" s="4" t="s">
        <v>117</v>
      </c>
      <c r="C14" s="37">
        <v>1209016380</v>
      </c>
      <c r="E14" s="37">
        <v>-322519</v>
      </c>
      <c r="G14" s="37">
        <v>1209338899</v>
      </c>
      <c r="I14" s="37">
        <v>2941939858</v>
      </c>
      <c r="K14" s="37">
        <v>6436600</v>
      </c>
      <c r="M14" s="37">
        <v>2935503258</v>
      </c>
    </row>
    <row r="15" spans="1:13" ht="26.25" customHeight="1">
      <c r="A15" s="4" t="s">
        <v>118</v>
      </c>
      <c r="C15" s="37">
        <v>3041998</v>
      </c>
      <c r="E15" s="37">
        <v>0</v>
      </c>
      <c r="G15" s="37">
        <v>3041998</v>
      </c>
      <c r="I15" s="37">
        <v>3041998</v>
      </c>
      <c r="K15" s="37">
        <v>0</v>
      </c>
      <c r="M15" s="37">
        <v>3041998</v>
      </c>
    </row>
    <row r="16" spans="1:13" ht="24.75" customHeight="1">
      <c r="A16" s="4" t="s">
        <v>119</v>
      </c>
      <c r="C16" s="37">
        <v>870491790</v>
      </c>
      <c r="E16" s="37">
        <v>1187743</v>
      </c>
      <c r="G16" s="37">
        <v>869304047</v>
      </c>
      <c r="I16" s="37">
        <v>1828032759</v>
      </c>
      <c r="K16" s="37">
        <v>2675883</v>
      </c>
      <c r="M16" s="37">
        <v>1825356876</v>
      </c>
    </row>
    <row r="17" spans="1:13" ht="28.5" customHeight="1">
      <c r="A17" s="4" t="s">
        <v>158</v>
      </c>
      <c r="C17" s="37">
        <v>1354098340</v>
      </c>
      <c r="E17" s="37">
        <v>2179323</v>
      </c>
      <c r="G17" s="37">
        <v>1351919017</v>
      </c>
      <c r="I17" s="37">
        <v>1354098340</v>
      </c>
      <c r="K17" s="37">
        <v>2179323</v>
      </c>
      <c r="M17" s="37">
        <v>1351919017</v>
      </c>
    </row>
    <row r="18" spans="1:13" ht="27" customHeight="1">
      <c r="A18" s="219" t="s">
        <v>160</v>
      </c>
      <c r="C18" s="108">
        <v>128961748</v>
      </c>
      <c r="E18" s="108">
        <v>2846214</v>
      </c>
      <c r="G18" s="108">
        <v>126115534</v>
      </c>
      <c r="I18" s="108">
        <v>128961748</v>
      </c>
      <c r="K18" s="108">
        <v>2846214</v>
      </c>
      <c r="M18" s="108">
        <v>126115534</v>
      </c>
    </row>
    <row r="19" spans="1:13" ht="30" customHeight="1" thickBot="1">
      <c r="A19" s="13" t="s">
        <v>10</v>
      </c>
      <c r="B19" s="22"/>
      <c r="C19" s="45">
        <f>SUM(C7:C18)</f>
        <v>7836311696</v>
      </c>
      <c r="D19" s="129"/>
      <c r="E19" s="130">
        <f>SUM(E7:E18)</f>
        <v>3533911</v>
      </c>
      <c r="F19" s="129"/>
      <c r="G19" s="45">
        <f>SUM(G7:G18)</f>
        <v>7832777785</v>
      </c>
      <c r="H19" s="46"/>
      <c r="I19" s="68">
        <f>SUM(I7:I18)</f>
        <v>27368216940</v>
      </c>
      <c r="J19" s="129"/>
      <c r="K19" s="130">
        <f>SUM(K7:K18)</f>
        <v>22259320</v>
      </c>
      <c r="L19" s="129"/>
      <c r="M19" s="45">
        <f>SUM(M7:M18)</f>
        <v>27345957620</v>
      </c>
    </row>
    <row r="20" spans="1:13" ht="13.5" thickTop="1"/>
    <row r="21" spans="1:13" ht="18.75">
      <c r="E21" s="57"/>
      <c r="I21" s="37"/>
    </row>
    <row r="22" spans="1:13">
      <c r="E22" s="57"/>
      <c r="G22" s="57"/>
    </row>
    <row r="23" spans="1:13">
      <c r="I23" s="35"/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1"/>
  <sheetViews>
    <sheetView rightToLeft="1" view="pageBreakPreview" topLeftCell="A4" zoomScaleNormal="100" zoomScaleSheetLayoutView="100" workbookViewId="0">
      <selection activeCell="M9" sqref="M9:M13"/>
    </sheetView>
  </sheetViews>
  <sheetFormatPr defaultRowHeight="15"/>
  <cols>
    <col min="1" max="1" width="29.85546875" style="14" customWidth="1"/>
    <col min="2" max="2" width="1.28515625" style="14" customWidth="1"/>
    <col min="3" max="3" width="12.140625" style="14" bestFit="1" customWidth="1"/>
    <col min="4" max="4" width="1" style="14" customWidth="1"/>
    <col min="5" max="5" width="16.7109375" style="14" bestFit="1" customWidth="1"/>
    <col min="6" max="6" width="1.28515625" style="14" customWidth="1"/>
    <col min="7" max="7" width="17" style="14" customWidth="1"/>
    <col min="8" max="8" width="1.28515625" style="14" customWidth="1"/>
    <col min="9" max="9" width="15.85546875" style="14" customWidth="1"/>
    <col min="10" max="10" width="1.28515625" style="14" customWidth="1"/>
    <col min="11" max="11" width="12.85546875" style="14" bestFit="1" customWidth="1"/>
    <col min="12" max="12" width="1.28515625" style="14" customWidth="1"/>
    <col min="13" max="13" width="10.42578125" style="14" bestFit="1" customWidth="1"/>
    <col min="14" max="14" width="1.28515625" style="14" customWidth="1"/>
    <col min="15" max="15" width="13.85546875" style="75" bestFit="1" customWidth="1"/>
    <col min="16" max="16" width="1.28515625" style="14" customWidth="1"/>
    <col min="17" max="17" width="12.140625" style="14" bestFit="1" customWidth="1"/>
    <col min="18" max="18" width="1.28515625" style="14" customWidth="1"/>
    <col min="19" max="19" width="12.7109375" style="59" customWidth="1"/>
    <col min="20" max="20" width="1.28515625" style="59" customWidth="1"/>
    <col min="21" max="21" width="16.140625" style="59" bestFit="1" customWidth="1"/>
    <col min="22" max="22" width="1.28515625" style="59" customWidth="1"/>
    <col min="23" max="23" width="16.7109375" style="59" customWidth="1"/>
    <col min="24" max="24" width="1.28515625" style="59" customWidth="1"/>
    <col min="25" max="25" width="13.42578125" style="59" customWidth="1"/>
    <col min="26" max="26" width="0.28515625" style="14" customWidth="1"/>
    <col min="27" max="27" width="18.7109375" style="14" bestFit="1" customWidth="1"/>
    <col min="28" max="28" width="9.140625" style="29"/>
    <col min="29" max="16384" width="9.140625" style="14"/>
  </cols>
  <sheetData>
    <row r="1" spans="1:28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</row>
    <row r="2" spans="1:28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</row>
    <row r="3" spans="1:28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8" s="15" customFormat="1" ht="25.5">
      <c r="A4" s="231" t="s">
        <v>87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AB4" s="48"/>
    </row>
    <row r="5" spans="1:28" s="15" customFormat="1" ht="25.5">
      <c r="A5" s="231" t="s">
        <v>88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AB5" s="48"/>
    </row>
    <row r="6" spans="1:28" ht="24" customHeight="1">
      <c r="C6" s="233" t="s">
        <v>122</v>
      </c>
      <c r="D6" s="233"/>
      <c r="E6" s="233"/>
      <c r="F6" s="233"/>
      <c r="G6" s="233"/>
      <c r="H6" s="16"/>
      <c r="I6" s="233" t="s">
        <v>1</v>
      </c>
      <c r="J6" s="233"/>
      <c r="K6" s="233"/>
      <c r="L6" s="233"/>
      <c r="M6" s="233"/>
      <c r="N6" s="233"/>
      <c r="O6" s="233"/>
      <c r="P6" s="16"/>
      <c r="Q6" s="233" t="s">
        <v>155</v>
      </c>
      <c r="R6" s="233"/>
      <c r="S6" s="233"/>
      <c r="T6" s="233"/>
      <c r="U6" s="233"/>
      <c r="V6" s="233"/>
      <c r="W6" s="233"/>
      <c r="X6" s="233"/>
      <c r="Y6" s="233"/>
    </row>
    <row r="7" spans="1:28" ht="30" customHeight="1">
      <c r="C7" s="235" t="s">
        <v>4</v>
      </c>
      <c r="D7" s="115"/>
      <c r="E7" s="235" t="s">
        <v>5</v>
      </c>
      <c r="F7" s="115"/>
      <c r="G7" s="235" t="s">
        <v>6</v>
      </c>
      <c r="H7" s="23"/>
      <c r="I7" s="234" t="s">
        <v>2</v>
      </c>
      <c r="J7" s="234"/>
      <c r="K7" s="234"/>
      <c r="L7" s="115"/>
      <c r="M7" s="234" t="s">
        <v>3</v>
      </c>
      <c r="N7" s="234"/>
      <c r="O7" s="234"/>
      <c r="P7" s="23"/>
      <c r="Q7" s="235" t="s">
        <v>4</v>
      </c>
      <c r="R7" s="115"/>
      <c r="S7" s="237" t="s">
        <v>8</v>
      </c>
      <c r="T7" s="208"/>
      <c r="U7" s="239" t="s">
        <v>5</v>
      </c>
      <c r="V7" s="208"/>
      <c r="W7" s="239" t="s">
        <v>6</v>
      </c>
      <c r="X7" s="208"/>
      <c r="Y7" s="237" t="s">
        <v>9</v>
      </c>
    </row>
    <row r="8" spans="1:28" ht="27.75" customHeight="1">
      <c r="A8" s="13"/>
      <c r="C8" s="236"/>
      <c r="D8" s="23"/>
      <c r="E8" s="236"/>
      <c r="F8" s="23"/>
      <c r="G8" s="236"/>
      <c r="H8" s="23"/>
      <c r="I8" s="2" t="s">
        <v>4</v>
      </c>
      <c r="J8" s="115"/>
      <c r="K8" s="2" t="s">
        <v>5</v>
      </c>
      <c r="L8" s="23"/>
      <c r="M8" s="2" t="s">
        <v>4</v>
      </c>
      <c r="N8" s="115"/>
      <c r="O8" s="215" t="s">
        <v>7</v>
      </c>
      <c r="P8" s="23"/>
      <c r="Q8" s="236"/>
      <c r="R8" s="23"/>
      <c r="S8" s="238"/>
      <c r="T8" s="82"/>
      <c r="U8" s="240"/>
      <c r="V8" s="82"/>
      <c r="W8" s="240"/>
      <c r="X8" s="82"/>
      <c r="Y8" s="238"/>
    </row>
    <row r="9" spans="1:28" ht="35.1" customHeight="1">
      <c r="A9" s="207" t="s">
        <v>123</v>
      </c>
      <c r="B9" s="13"/>
      <c r="C9" s="122">
        <v>179</v>
      </c>
      <c r="D9" s="75"/>
      <c r="E9" s="127">
        <v>2605917</v>
      </c>
      <c r="F9" s="75"/>
      <c r="G9" s="127">
        <v>3085392</v>
      </c>
      <c r="H9" s="75"/>
      <c r="I9" s="122">
        <v>0</v>
      </c>
      <c r="J9" s="75"/>
      <c r="K9" s="122">
        <v>0</v>
      </c>
      <c r="L9" s="75"/>
      <c r="M9" s="310">
        <v>-179</v>
      </c>
      <c r="N9" s="75"/>
      <c r="O9" s="282">
        <v>3190376</v>
      </c>
      <c r="P9" s="75"/>
      <c r="Q9" s="122"/>
      <c r="R9" s="75"/>
      <c r="S9" s="127">
        <v>0</v>
      </c>
      <c r="T9" s="155"/>
      <c r="U9" s="127">
        <v>0</v>
      </c>
      <c r="V9" s="155"/>
      <c r="W9" s="127">
        <v>0</v>
      </c>
      <c r="X9" s="155"/>
      <c r="Y9" s="177">
        <v>0</v>
      </c>
      <c r="AA9" s="135"/>
    </row>
    <row r="10" spans="1:28" ht="35.1" customHeight="1">
      <c r="A10" s="122" t="s">
        <v>125</v>
      </c>
      <c r="C10" s="127">
        <v>5120</v>
      </c>
      <c r="D10" s="75"/>
      <c r="E10" s="127">
        <v>16880928</v>
      </c>
      <c r="F10" s="75"/>
      <c r="G10" s="127">
        <v>19289341</v>
      </c>
      <c r="H10" s="75"/>
      <c r="I10" s="127">
        <v>0</v>
      </c>
      <c r="J10" s="75"/>
      <c r="K10" s="127">
        <v>0</v>
      </c>
      <c r="L10" s="75"/>
      <c r="M10" s="310">
        <v>-5120</v>
      </c>
      <c r="N10" s="309"/>
      <c r="O10" s="282">
        <v>18139110</v>
      </c>
      <c r="P10" s="309"/>
      <c r="Q10" s="127"/>
      <c r="R10" s="75"/>
      <c r="S10" s="127">
        <v>0</v>
      </c>
      <c r="T10" s="155"/>
      <c r="U10" s="127">
        <v>0</v>
      </c>
      <c r="V10" s="155"/>
      <c r="W10" s="127">
        <v>0</v>
      </c>
      <c r="X10" s="155"/>
      <c r="Y10" s="177">
        <v>0</v>
      </c>
      <c r="AA10" s="135"/>
    </row>
    <row r="11" spans="1:28" ht="35.1" customHeight="1">
      <c r="A11" s="122" t="s">
        <v>126</v>
      </c>
      <c r="C11" s="122">
        <v>98</v>
      </c>
      <c r="D11" s="75"/>
      <c r="E11" s="127">
        <v>669945</v>
      </c>
      <c r="F11" s="75"/>
      <c r="G11" s="127">
        <v>979040</v>
      </c>
      <c r="H11" s="75"/>
      <c r="I11" s="122">
        <v>0</v>
      </c>
      <c r="J11" s="75"/>
      <c r="K11" s="126">
        <v>0</v>
      </c>
      <c r="L11" s="75"/>
      <c r="M11" s="310">
        <v>-98</v>
      </c>
      <c r="N11" s="75"/>
      <c r="O11" s="282">
        <v>934230</v>
      </c>
      <c r="P11" s="75"/>
      <c r="Q11" s="122"/>
      <c r="R11" s="75"/>
      <c r="S11" s="126">
        <v>0</v>
      </c>
      <c r="T11" s="155"/>
      <c r="U11" s="127">
        <v>0</v>
      </c>
      <c r="V11" s="155"/>
      <c r="W11" s="127">
        <v>0</v>
      </c>
      <c r="X11" s="155"/>
      <c r="Y11" s="177">
        <v>0</v>
      </c>
      <c r="AA11" s="135"/>
    </row>
    <row r="12" spans="1:28" ht="35.1" customHeight="1">
      <c r="A12" s="122" t="s">
        <v>156</v>
      </c>
      <c r="C12" s="122">
        <v>0</v>
      </c>
      <c r="D12" s="75"/>
      <c r="E12" s="122">
        <v>0</v>
      </c>
      <c r="F12" s="75"/>
      <c r="G12" s="122">
        <v>0</v>
      </c>
      <c r="H12" s="75"/>
      <c r="I12" s="122">
        <v>0</v>
      </c>
      <c r="J12" s="75"/>
      <c r="K12" s="127">
        <v>0</v>
      </c>
      <c r="L12" s="75"/>
      <c r="M12" s="173">
        <v>0</v>
      </c>
      <c r="N12" s="75"/>
      <c r="O12" s="216">
        <v>0</v>
      </c>
      <c r="P12" s="75"/>
      <c r="Q12" s="154">
        <v>0</v>
      </c>
      <c r="R12" s="75"/>
      <c r="S12" s="154">
        <v>0</v>
      </c>
      <c r="T12" s="155"/>
      <c r="U12" s="154">
        <v>0</v>
      </c>
      <c r="V12" s="155"/>
      <c r="W12" s="154">
        <v>0</v>
      </c>
      <c r="X12" s="155"/>
      <c r="Y12" s="177">
        <v>0</v>
      </c>
      <c r="AA12" s="135"/>
    </row>
    <row r="13" spans="1:28" s="25" customFormat="1" ht="35.1" customHeight="1" thickBot="1">
      <c r="A13" s="13" t="s">
        <v>10</v>
      </c>
      <c r="B13" s="13"/>
      <c r="C13" s="26">
        <v>5397</v>
      </c>
      <c r="D13" s="121"/>
      <c r="E13" s="26">
        <v>20156790</v>
      </c>
      <c r="F13" s="23"/>
      <c r="G13" s="26">
        <v>23353773.318</v>
      </c>
      <c r="I13" s="26">
        <v>0</v>
      </c>
      <c r="K13" s="26">
        <v>0</v>
      </c>
      <c r="M13" s="311">
        <v>-5397</v>
      </c>
      <c r="O13" s="26">
        <f>SUM(O9:O11)</f>
        <v>22263716</v>
      </c>
      <c r="Q13" s="26"/>
      <c r="S13" s="96">
        <f>SUM(S9:S12)</f>
        <v>0</v>
      </c>
      <c r="T13" s="94"/>
      <c r="U13" s="26">
        <f>SUM(U9:U12)</f>
        <v>0</v>
      </c>
      <c r="V13" s="94"/>
      <c r="W13" s="26">
        <f>SUM(W9:W12)</f>
        <v>0</v>
      </c>
      <c r="X13" s="94"/>
      <c r="Y13" s="97">
        <v>0</v>
      </c>
      <c r="AB13" s="95"/>
    </row>
    <row r="14" spans="1:28" ht="15.75" thickTop="1"/>
    <row r="19" spans="2:25" ht="15.75">
      <c r="B19" s="230"/>
      <c r="C19" s="230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81"/>
      <c r="Q19" s="229"/>
      <c r="R19" s="229"/>
      <c r="S19" s="230"/>
      <c r="T19" s="230"/>
    </row>
    <row r="21" spans="2:25">
      <c r="Y21" s="98"/>
    </row>
  </sheetData>
  <mergeCells count="25">
    <mergeCell ref="C6:G6"/>
    <mergeCell ref="I6:O6"/>
    <mergeCell ref="Q6:Y6"/>
    <mergeCell ref="I7:K7"/>
    <mergeCell ref="M7:O7"/>
    <mergeCell ref="Q7:Q8"/>
    <mergeCell ref="S7:S8"/>
    <mergeCell ref="U7:U8"/>
    <mergeCell ref="W7:W8"/>
    <mergeCell ref="Y7:Y8"/>
    <mergeCell ref="C7:C8"/>
    <mergeCell ref="E7:E8"/>
    <mergeCell ref="G7:G8"/>
    <mergeCell ref="A5:Y5"/>
    <mergeCell ref="A1:Y1"/>
    <mergeCell ref="A2:Y2"/>
    <mergeCell ref="A3:Y3"/>
    <mergeCell ref="A4:Y4"/>
    <mergeCell ref="Q19:R19"/>
    <mergeCell ref="S19:T19"/>
    <mergeCell ref="B19:C19"/>
    <mergeCell ref="D19:F19"/>
    <mergeCell ref="G19:H19"/>
    <mergeCell ref="I19:K19"/>
    <mergeCell ref="L19:O19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Q10"/>
  <sheetViews>
    <sheetView rightToLeft="1" view="pageBreakPreview" zoomScaleNormal="100" zoomScaleSheetLayoutView="100" workbookViewId="0">
      <selection activeCell="H9" sqref="H9"/>
    </sheetView>
  </sheetViews>
  <sheetFormatPr defaultRowHeight="30" customHeight="1"/>
  <cols>
    <col min="1" max="1" width="9" style="52" bestFit="1" customWidth="1"/>
    <col min="2" max="2" width="5.140625" style="52" customWidth="1"/>
    <col min="3" max="3" width="1.28515625" style="52" customWidth="1"/>
    <col min="4" max="4" width="19.7109375" style="52" customWidth="1"/>
    <col min="5" max="5" width="0.5703125" style="52" customWidth="1"/>
    <col min="6" max="6" width="29.140625" style="52" bestFit="1" customWidth="1"/>
    <col min="7" max="7" width="1.28515625" style="52" customWidth="1"/>
    <col min="8" max="8" width="13.7109375" style="52" bestFit="1" customWidth="1"/>
    <col min="9" max="9" width="1.28515625" style="52" customWidth="1"/>
    <col min="10" max="10" width="10.42578125" style="52" customWidth="1"/>
    <col min="11" max="11" width="9.140625" style="52" customWidth="1"/>
    <col min="12" max="12" width="0.5703125" style="52" customWidth="1"/>
    <col min="13" max="13" width="27.5703125" style="52" bestFit="1" customWidth="1"/>
    <col min="14" max="14" width="0.5703125" style="52" customWidth="1"/>
    <col min="15" max="15" width="14.28515625" style="52" customWidth="1"/>
    <col min="16" max="16" width="0.5703125" style="52" customWidth="1"/>
    <col min="17" max="17" width="23.7109375" style="52" bestFit="1" customWidth="1"/>
    <col min="18" max="18" width="0.28515625" style="52" customWidth="1"/>
    <col min="19" max="16384" width="9.140625" style="52"/>
  </cols>
  <sheetData>
    <row r="1" spans="1:17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17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5" spans="1:17" s="53" customFormat="1" ht="30" customHeight="1">
      <c r="A5" s="231" t="s">
        <v>102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</row>
    <row r="7" spans="1:17" ht="54" customHeight="1">
      <c r="A7" s="233" t="s">
        <v>62</v>
      </c>
      <c r="B7" s="233"/>
      <c r="C7" s="187"/>
      <c r="D7" s="1" t="s">
        <v>63</v>
      </c>
      <c r="E7" s="187"/>
      <c r="F7" s="1" t="s">
        <v>64</v>
      </c>
      <c r="G7" s="187"/>
      <c r="H7" s="13" t="s">
        <v>21</v>
      </c>
      <c r="I7" s="187"/>
      <c r="J7" s="233" t="s">
        <v>65</v>
      </c>
      <c r="K7" s="233"/>
      <c r="L7" s="187"/>
      <c r="M7" s="5" t="s">
        <v>60</v>
      </c>
      <c r="N7" s="187"/>
      <c r="O7" s="112" t="s">
        <v>66</v>
      </c>
      <c r="P7" s="187"/>
      <c r="Q7" s="5" t="s">
        <v>61</v>
      </c>
    </row>
    <row r="8" spans="1:17" s="42" customFormat="1" ht="50.25" customHeight="1">
      <c r="A8" s="241"/>
      <c r="B8" s="241"/>
      <c r="D8" s="103"/>
      <c r="F8" s="55"/>
      <c r="H8" s="99"/>
      <c r="I8" s="100"/>
      <c r="J8" s="242"/>
      <c r="K8" s="242"/>
      <c r="L8" s="100"/>
      <c r="M8" s="99"/>
      <c r="N8" s="100"/>
      <c r="O8" s="101"/>
      <c r="Q8" s="102"/>
    </row>
    <row r="9" spans="1:17" ht="30" customHeight="1">
      <c r="H9" s="52" t="s">
        <v>157</v>
      </c>
    </row>
    <row r="10" spans="1:17" ht="30" customHeight="1">
      <c r="M10" s="54"/>
      <c r="N10" s="54"/>
    </row>
  </sheetData>
  <mergeCells count="8">
    <mergeCell ref="A8:B8"/>
    <mergeCell ref="J8:K8"/>
    <mergeCell ref="A1:Q1"/>
    <mergeCell ref="A2:Q2"/>
    <mergeCell ref="A3:Q3"/>
    <mergeCell ref="A7:B7"/>
    <mergeCell ref="J7:K7"/>
    <mergeCell ref="A5:Q5"/>
  </mergeCells>
  <pageMargins left="0.39" right="0.39" top="0.39" bottom="0.39" header="0" footer="0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O25"/>
  <sheetViews>
    <sheetView rightToLeft="1" view="pageBreakPreview" topLeftCell="A8" zoomScaleNormal="100" zoomScaleSheetLayoutView="100" workbookViewId="0">
      <selection activeCell="P17" sqref="A15:P17"/>
    </sheetView>
  </sheetViews>
  <sheetFormatPr defaultRowHeight="30" customHeight="1"/>
  <cols>
    <col min="1" max="1" width="5.140625" style="14" customWidth="1"/>
    <col min="2" max="2" width="23.5703125" style="14" customWidth="1"/>
    <col min="3" max="3" width="1.28515625" style="14" customWidth="1"/>
    <col min="4" max="4" width="13.140625" style="23" customWidth="1"/>
    <col min="5" max="5" width="1.28515625" style="14" customWidth="1"/>
    <col min="6" max="6" width="15" style="23" customWidth="1"/>
    <col min="7" max="7" width="1.28515625" style="14" customWidth="1"/>
    <col min="8" max="8" width="13" style="23" customWidth="1"/>
    <col min="9" max="9" width="1.28515625" style="14" customWidth="1"/>
    <col min="10" max="10" width="13" style="23" customWidth="1"/>
    <col min="11" max="11" width="1.28515625" style="14" customWidth="1"/>
    <col min="12" max="12" width="12.85546875" style="23" customWidth="1"/>
    <col min="13" max="13" width="1.28515625" style="14" customWidth="1"/>
    <col min="14" max="14" width="13" style="23" customWidth="1"/>
    <col min="15" max="15" width="1.28515625" style="14" customWidth="1"/>
    <col min="16" max="16" width="13" style="23" customWidth="1"/>
    <col min="17" max="17" width="1.28515625" style="14" customWidth="1"/>
    <col min="18" max="18" width="18.5703125" style="23" customWidth="1"/>
    <col min="19" max="19" width="1.28515625" style="14" customWidth="1"/>
    <col min="20" max="20" width="18.85546875" style="16" customWidth="1"/>
    <col min="21" max="21" width="1.28515625" style="14" customWidth="1"/>
    <col min="22" max="22" width="13" style="23" customWidth="1"/>
    <col min="23" max="23" width="1.28515625" style="14" customWidth="1"/>
    <col min="24" max="24" width="18.5703125" style="23" customWidth="1"/>
    <col min="25" max="25" width="1.28515625" style="14" customWidth="1"/>
    <col min="26" max="26" width="13" style="23" customWidth="1"/>
    <col min="27" max="27" width="1.28515625" style="14" customWidth="1"/>
    <col min="28" max="28" width="18.85546875" style="16" customWidth="1"/>
    <col min="29" max="29" width="1.28515625" style="14" customWidth="1"/>
    <col min="30" max="30" width="15.5703125" style="23" customWidth="1"/>
    <col min="31" max="31" width="1.28515625" style="14" customWidth="1"/>
    <col min="32" max="32" width="15.5703125" style="23" customWidth="1"/>
    <col min="33" max="33" width="1.28515625" style="14" customWidth="1"/>
    <col min="34" max="34" width="18.5703125" style="23" bestFit="1" customWidth="1"/>
    <col min="35" max="35" width="0.7109375" style="14" customWidth="1"/>
    <col min="36" max="36" width="19.28515625" style="23" bestFit="1" customWidth="1"/>
    <col min="37" max="37" width="1.28515625" style="14" customWidth="1"/>
    <col min="38" max="38" width="13" style="114" customWidth="1"/>
    <col min="39" max="39" width="1.85546875" style="14" hidden="1" customWidth="1"/>
    <col min="40" max="40" width="20.5703125" style="14" bestFit="1" customWidth="1"/>
    <col min="41" max="41" width="9.140625" style="29"/>
    <col min="42" max="16384" width="9.140625" style="14"/>
  </cols>
  <sheetData>
    <row r="1" spans="1:41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</row>
    <row r="2" spans="1:41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</row>
    <row r="3" spans="1:41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</row>
    <row r="4" spans="1:41" s="15" customFormat="1" ht="30" customHeight="1">
      <c r="A4" s="248" t="s">
        <v>89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O4" s="48"/>
    </row>
    <row r="5" spans="1:41" ht="30" customHeight="1">
      <c r="A5" s="236" t="s">
        <v>26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13"/>
      <c r="P5" s="233" t="s">
        <v>122</v>
      </c>
      <c r="Q5" s="233"/>
      <c r="R5" s="233"/>
      <c r="S5" s="233"/>
      <c r="T5" s="233"/>
      <c r="U5" s="21"/>
      <c r="V5" s="233" t="s">
        <v>1</v>
      </c>
      <c r="W5" s="233"/>
      <c r="X5" s="233"/>
      <c r="Y5" s="233"/>
      <c r="Z5" s="233"/>
      <c r="AA5" s="233"/>
      <c r="AB5" s="233"/>
      <c r="AC5" s="21"/>
      <c r="AD5" s="233" t="s">
        <v>155</v>
      </c>
      <c r="AE5" s="233"/>
      <c r="AF5" s="233"/>
      <c r="AG5" s="233"/>
      <c r="AH5" s="233"/>
      <c r="AI5" s="233"/>
      <c r="AJ5" s="233"/>
      <c r="AK5" s="233"/>
      <c r="AL5" s="233"/>
    </row>
    <row r="6" spans="1:41" ht="30" customHeight="1">
      <c r="A6" s="235" t="s">
        <v>27</v>
      </c>
      <c r="B6" s="235"/>
      <c r="C6" s="202"/>
      <c r="D6" s="245" t="s">
        <v>28</v>
      </c>
      <c r="E6" s="202"/>
      <c r="F6" s="245" t="s">
        <v>29</v>
      </c>
      <c r="G6" s="202"/>
      <c r="H6" s="245" t="s">
        <v>30</v>
      </c>
      <c r="I6" s="202"/>
      <c r="J6" s="235" t="s">
        <v>31</v>
      </c>
      <c r="K6" s="202"/>
      <c r="L6" s="245" t="s">
        <v>32</v>
      </c>
      <c r="M6" s="202"/>
      <c r="N6" s="235" t="s">
        <v>16</v>
      </c>
      <c r="O6" s="21"/>
      <c r="P6" s="235" t="s">
        <v>4</v>
      </c>
      <c r="Q6" s="202"/>
      <c r="R6" s="235" t="s">
        <v>5</v>
      </c>
      <c r="S6" s="202"/>
      <c r="T6" s="235" t="s">
        <v>6</v>
      </c>
      <c r="U6" s="21"/>
      <c r="V6" s="234" t="s">
        <v>2</v>
      </c>
      <c r="W6" s="234"/>
      <c r="X6" s="234"/>
      <c r="Y6" s="202"/>
      <c r="Z6" s="234" t="s">
        <v>3</v>
      </c>
      <c r="AA6" s="234"/>
      <c r="AB6" s="234"/>
      <c r="AC6" s="21"/>
      <c r="AD6" s="235" t="s">
        <v>4</v>
      </c>
      <c r="AE6" s="202"/>
      <c r="AF6" s="235" t="s">
        <v>8</v>
      </c>
      <c r="AG6" s="202"/>
      <c r="AH6" s="235" t="s">
        <v>5</v>
      </c>
      <c r="AI6" s="202"/>
      <c r="AJ6" s="235" t="s">
        <v>6</v>
      </c>
      <c r="AK6" s="202"/>
      <c r="AL6" s="243" t="s">
        <v>9</v>
      </c>
    </row>
    <row r="7" spans="1:41" ht="26.25" customHeight="1">
      <c r="A7" s="236"/>
      <c r="B7" s="236"/>
      <c r="C7" s="21"/>
      <c r="D7" s="246"/>
      <c r="E7" s="21"/>
      <c r="F7" s="246"/>
      <c r="G7" s="21"/>
      <c r="H7" s="246"/>
      <c r="I7" s="21"/>
      <c r="J7" s="236"/>
      <c r="K7" s="21"/>
      <c r="L7" s="246"/>
      <c r="M7" s="21"/>
      <c r="N7" s="236"/>
      <c r="O7" s="21"/>
      <c r="P7" s="236"/>
      <c r="Q7" s="21"/>
      <c r="R7" s="236"/>
      <c r="S7" s="21"/>
      <c r="T7" s="236"/>
      <c r="U7" s="21"/>
      <c r="V7" s="2" t="s">
        <v>4</v>
      </c>
      <c r="W7" s="202"/>
      <c r="X7" s="2" t="s">
        <v>5</v>
      </c>
      <c r="Y7" s="21"/>
      <c r="Z7" s="2" t="s">
        <v>4</v>
      </c>
      <c r="AA7" s="202"/>
      <c r="AB7" s="201" t="s">
        <v>7</v>
      </c>
      <c r="AC7" s="21"/>
      <c r="AD7" s="236"/>
      <c r="AE7" s="21"/>
      <c r="AF7" s="236"/>
      <c r="AG7" s="21"/>
      <c r="AH7" s="236"/>
      <c r="AI7" s="21"/>
      <c r="AJ7" s="236"/>
      <c r="AK7" s="21"/>
      <c r="AL7" s="244"/>
    </row>
    <row r="8" spans="1:41" customFormat="1" ht="30" customHeight="1">
      <c r="A8" s="249" t="s">
        <v>109</v>
      </c>
      <c r="B8" s="249"/>
      <c r="D8" s="55" t="s">
        <v>111</v>
      </c>
      <c r="E8" s="209"/>
      <c r="F8" s="55" t="s">
        <v>111</v>
      </c>
      <c r="G8" s="209"/>
      <c r="H8" s="55" t="s">
        <v>110</v>
      </c>
      <c r="I8" s="209"/>
      <c r="J8" s="55" t="s">
        <v>112</v>
      </c>
      <c r="K8" s="209"/>
      <c r="L8" s="111">
        <v>0</v>
      </c>
      <c r="M8" s="209"/>
      <c r="N8" s="111">
        <v>0</v>
      </c>
      <c r="P8" s="7">
        <v>20340</v>
      </c>
      <c r="R8" s="73">
        <v>11494305258</v>
      </c>
      <c r="T8" s="73">
        <v>11529266141</v>
      </c>
      <c r="V8" s="47">
        <v>39286</v>
      </c>
      <c r="X8" s="74">
        <v>22491931698</v>
      </c>
      <c r="Z8" s="73">
        <v>0</v>
      </c>
      <c r="AB8" s="73">
        <v>0</v>
      </c>
      <c r="AD8" s="47">
        <v>59626</v>
      </c>
      <c r="AF8" s="74">
        <v>574600</v>
      </c>
      <c r="AH8" s="74">
        <v>33986236956</v>
      </c>
      <c r="AJ8" s="222">
        <v>34254889776</v>
      </c>
      <c r="AL8" s="223">
        <v>4.93</v>
      </c>
    </row>
    <row r="9" spans="1:41" ht="30" customHeight="1">
      <c r="A9" s="247" t="s">
        <v>133</v>
      </c>
      <c r="B9" s="247"/>
      <c r="C9"/>
      <c r="D9" s="42" t="s">
        <v>111</v>
      </c>
      <c r="E9" s="209"/>
      <c r="F9" s="42" t="s">
        <v>111</v>
      </c>
      <c r="G9" s="209"/>
      <c r="H9" s="42" t="s">
        <v>136</v>
      </c>
      <c r="I9" s="209"/>
      <c r="J9" s="42" t="s">
        <v>139</v>
      </c>
      <c r="K9" s="209"/>
      <c r="L9" s="110">
        <v>0</v>
      </c>
      <c r="M9" s="209"/>
      <c r="N9" s="110">
        <v>0</v>
      </c>
      <c r="O9"/>
      <c r="P9" s="8">
        <v>13043</v>
      </c>
      <c r="Q9"/>
      <c r="R9" s="37">
        <v>8650709068</v>
      </c>
      <c r="S9"/>
      <c r="T9" s="37">
        <v>8709058317</v>
      </c>
      <c r="U9"/>
      <c r="V9" s="24">
        <v>26388</v>
      </c>
      <c r="W9"/>
      <c r="X9" s="37">
        <v>17678416826</v>
      </c>
      <c r="Y9"/>
      <c r="Z9" s="37">
        <v>0</v>
      </c>
      <c r="AA9"/>
      <c r="AB9" s="37">
        <v>0</v>
      </c>
      <c r="AC9"/>
      <c r="AD9" s="24">
        <v>39431</v>
      </c>
      <c r="AE9"/>
      <c r="AF9" s="37">
        <v>686000</v>
      </c>
      <c r="AG9"/>
      <c r="AH9" s="37">
        <v>26329125894</v>
      </c>
      <c r="AI9"/>
      <c r="AJ9" s="37">
        <v>27044763248</v>
      </c>
      <c r="AK9"/>
      <c r="AL9" s="217">
        <v>3.89</v>
      </c>
    </row>
    <row r="10" spans="1:41" customFormat="1" ht="30" customHeight="1">
      <c r="A10" s="247" t="s">
        <v>130</v>
      </c>
      <c r="B10" s="247"/>
      <c r="D10" s="42" t="s">
        <v>111</v>
      </c>
      <c r="E10" s="209"/>
      <c r="F10" s="42" t="s">
        <v>111</v>
      </c>
      <c r="G10" s="209"/>
      <c r="H10" s="42" t="s">
        <v>110</v>
      </c>
      <c r="I10" s="209"/>
      <c r="J10" s="42" t="s">
        <v>140</v>
      </c>
      <c r="K10" s="209"/>
      <c r="L10" s="110">
        <v>0</v>
      </c>
      <c r="M10" s="209"/>
      <c r="N10" s="110">
        <v>0</v>
      </c>
      <c r="P10" s="8">
        <v>20385</v>
      </c>
      <c r="R10" s="37">
        <v>11837031889</v>
      </c>
      <c r="T10" s="37">
        <v>11855805245</v>
      </c>
      <c r="V10" s="24">
        <v>49219</v>
      </c>
      <c r="X10" s="37">
        <v>28921951630</v>
      </c>
      <c r="Z10" s="37">
        <v>0</v>
      </c>
      <c r="AB10" s="37">
        <v>0</v>
      </c>
      <c r="AD10" s="24">
        <v>69604</v>
      </c>
      <c r="AF10" s="37">
        <v>598500</v>
      </c>
      <c r="AH10" s="37">
        <v>40758983519</v>
      </c>
      <c r="AJ10" s="37">
        <v>41650443488</v>
      </c>
      <c r="AL10" s="217">
        <v>6</v>
      </c>
    </row>
    <row r="11" spans="1:41" customFormat="1" ht="30" customHeight="1">
      <c r="A11" s="247" t="s">
        <v>134</v>
      </c>
      <c r="B11" s="247"/>
      <c r="D11" s="42" t="s">
        <v>111</v>
      </c>
      <c r="E11" s="209"/>
      <c r="F11" s="42" t="s">
        <v>111</v>
      </c>
      <c r="G11" s="209"/>
      <c r="H11" s="42" t="s">
        <v>141</v>
      </c>
      <c r="I11" s="209"/>
      <c r="J11" s="42" t="s">
        <v>142</v>
      </c>
      <c r="K11" s="209"/>
      <c r="L11" s="110">
        <v>18</v>
      </c>
      <c r="M11" s="209"/>
      <c r="N11" s="110">
        <v>18</v>
      </c>
      <c r="P11" s="8">
        <v>15000</v>
      </c>
      <c r="R11" s="37">
        <v>14732669812</v>
      </c>
      <c r="T11" s="37">
        <v>14997281250</v>
      </c>
      <c r="V11" s="24">
        <v>0</v>
      </c>
      <c r="X11" s="37">
        <v>0</v>
      </c>
      <c r="Z11" s="37">
        <v>0</v>
      </c>
      <c r="AB11" s="37">
        <v>0</v>
      </c>
      <c r="AD11" s="24">
        <v>15000</v>
      </c>
      <c r="AF11" s="37">
        <v>1000000</v>
      </c>
      <c r="AH11" s="37">
        <v>14732669812</v>
      </c>
      <c r="AJ11" s="37">
        <v>14997281250</v>
      </c>
      <c r="AL11" s="204">
        <v>2.3300000000000001E-2</v>
      </c>
    </row>
    <row r="12" spans="1:41" customFormat="1" ht="30" customHeight="1">
      <c r="A12" s="247" t="s">
        <v>131</v>
      </c>
      <c r="B12" s="247"/>
      <c r="D12" s="42" t="s">
        <v>111</v>
      </c>
      <c r="E12" s="209"/>
      <c r="F12" s="42" t="s">
        <v>111</v>
      </c>
      <c r="G12" s="209"/>
      <c r="H12" s="42" t="s">
        <v>135</v>
      </c>
      <c r="I12" s="209"/>
      <c r="J12" s="42" t="s">
        <v>138</v>
      </c>
      <c r="K12" s="209"/>
      <c r="L12" s="110">
        <v>0</v>
      </c>
      <c r="M12" s="209"/>
      <c r="N12" s="110">
        <v>0</v>
      </c>
      <c r="P12" s="8">
        <v>20840</v>
      </c>
      <c r="R12" s="37">
        <v>16109280498</v>
      </c>
      <c r="T12" s="37">
        <v>16266422376</v>
      </c>
      <c r="V12" s="24">
        <v>909</v>
      </c>
      <c r="X12" s="37">
        <v>713694331</v>
      </c>
      <c r="Z12" s="37">
        <v>21749</v>
      </c>
      <c r="AB12" s="37">
        <v>17276448578</v>
      </c>
      <c r="AD12" s="24">
        <v>0</v>
      </c>
      <c r="AF12" s="37">
        <v>0</v>
      </c>
      <c r="AH12" s="37">
        <v>0</v>
      </c>
      <c r="AJ12" s="37">
        <v>0</v>
      </c>
      <c r="AL12" s="204">
        <v>0</v>
      </c>
    </row>
    <row r="13" spans="1:41" customFormat="1" ht="30" customHeight="1">
      <c r="A13" s="250" t="s">
        <v>129</v>
      </c>
      <c r="B13" s="250"/>
      <c r="D13" s="42" t="s">
        <v>111</v>
      </c>
      <c r="E13" s="209"/>
      <c r="F13" s="42" t="s">
        <v>111</v>
      </c>
      <c r="G13" s="209"/>
      <c r="H13" s="42" t="s">
        <v>110</v>
      </c>
      <c r="I13" s="209"/>
      <c r="J13" s="42" t="s">
        <v>143</v>
      </c>
      <c r="K13" s="209"/>
      <c r="L13" s="110">
        <v>0</v>
      </c>
      <c r="M13" s="209"/>
      <c r="N13" s="110">
        <v>0</v>
      </c>
      <c r="P13" s="8">
        <v>22842</v>
      </c>
      <c r="R13" s="282">
        <v>13823828421</v>
      </c>
      <c r="S13" s="285"/>
      <c r="T13" s="282">
        <v>13882906647</v>
      </c>
      <c r="U13" s="285"/>
      <c r="V13" s="304">
        <v>30865</v>
      </c>
      <c r="W13" s="285"/>
      <c r="X13" s="297">
        <v>18938696813</v>
      </c>
      <c r="Y13" s="285"/>
      <c r="Z13" s="282">
        <v>0</v>
      </c>
      <c r="AA13" s="285"/>
      <c r="AB13" s="282">
        <v>0</v>
      </c>
      <c r="AC13" s="285"/>
      <c r="AD13" s="304">
        <v>53707</v>
      </c>
      <c r="AE13" s="285"/>
      <c r="AF13" s="297">
        <v>625000</v>
      </c>
      <c r="AG13" s="285"/>
      <c r="AH13" s="297">
        <v>32762525234</v>
      </c>
      <c r="AI13" s="285"/>
      <c r="AJ13" s="297">
        <v>33560791003</v>
      </c>
      <c r="AK13" s="285"/>
      <c r="AL13" s="305">
        <v>4.83</v>
      </c>
    </row>
    <row r="14" spans="1:41" customFormat="1" ht="30" customHeight="1">
      <c r="A14" s="247" t="s">
        <v>144</v>
      </c>
      <c r="B14" s="247"/>
      <c r="D14" s="42" t="s">
        <v>111</v>
      </c>
      <c r="E14" s="209"/>
      <c r="F14" s="42" t="s">
        <v>111</v>
      </c>
      <c r="G14" s="209"/>
      <c r="H14" s="42" t="s">
        <v>136</v>
      </c>
      <c r="I14" s="209"/>
      <c r="J14" s="42" t="s">
        <v>145</v>
      </c>
      <c r="K14" s="209"/>
      <c r="L14" s="110">
        <v>0</v>
      </c>
      <c r="M14" s="209"/>
      <c r="N14" s="110">
        <v>0</v>
      </c>
      <c r="P14" s="8">
        <v>0</v>
      </c>
      <c r="R14" s="282">
        <v>0</v>
      </c>
      <c r="S14" s="285"/>
      <c r="T14" s="282">
        <v>0</v>
      </c>
      <c r="U14" s="285"/>
      <c r="V14" s="282">
        <v>1413</v>
      </c>
      <c r="W14" s="285"/>
      <c r="X14" s="282">
        <v>827804132</v>
      </c>
      <c r="Y14" s="285"/>
      <c r="Z14" s="282">
        <v>0</v>
      </c>
      <c r="AA14" s="285"/>
      <c r="AB14" s="282">
        <v>0</v>
      </c>
      <c r="AC14" s="285"/>
      <c r="AD14" s="284">
        <v>1413</v>
      </c>
      <c r="AE14" s="285"/>
      <c r="AF14" s="282">
        <v>587360</v>
      </c>
      <c r="AG14" s="285"/>
      <c r="AH14" s="282">
        <v>827804132</v>
      </c>
      <c r="AI14" s="285"/>
      <c r="AJ14" s="282">
        <v>829789253</v>
      </c>
      <c r="AK14" s="285"/>
      <c r="AL14" s="286">
        <v>0.12</v>
      </c>
    </row>
    <row r="15" spans="1:41" customFormat="1" ht="32.25" customHeight="1">
      <c r="A15" s="288" t="s">
        <v>159</v>
      </c>
      <c r="B15" s="288"/>
      <c r="C15" s="285"/>
      <c r="D15" s="306" t="s">
        <v>111</v>
      </c>
      <c r="E15" s="285"/>
      <c r="F15" s="306" t="s">
        <v>111</v>
      </c>
      <c r="G15" s="285"/>
      <c r="H15" s="306" t="s">
        <v>162</v>
      </c>
      <c r="I15" s="285"/>
      <c r="J15" s="306" t="s">
        <v>163</v>
      </c>
      <c r="K15" s="285"/>
      <c r="L15" s="307">
        <v>20.5</v>
      </c>
      <c r="M15" s="285"/>
      <c r="N15" s="307">
        <v>20.5</v>
      </c>
      <c r="O15" s="285"/>
      <c r="P15" s="308">
        <v>0</v>
      </c>
      <c r="R15" s="282">
        <v>0</v>
      </c>
      <c r="S15" s="285"/>
      <c r="T15" s="282">
        <v>0</v>
      </c>
      <c r="U15" s="285"/>
      <c r="V15" s="284">
        <v>65000</v>
      </c>
      <c r="W15" s="285"/>
      <c r="X15" s="282">
        <v>60440952937</v>
      </c>
      <c r="Y15" s="285"/>
      <c r="Z15" s="282">
        <v>0</v>
      </c>
      <c r="AA15" s="285"/>
      <c r="AB15" s="282">
        <v>0</v>
      </c>
      <c r="AC15" s="285"/>
      <c r="AD15" s="284">
        <v>65000</v>
      </c>
      <c r="AE15" s="285"/>
      <c r="AF15" s="282">
        <v>955000</v>
      </c>
      <c r="AG15" s="285"/>
      <c r="AH15" s="282">
        <v>60440952937</v>
      </c>
      <c r="AI15" s="285"/>
      <c r="AJ15" s="282">
        <v>62063748906</v>
      </c>
      <c r="AK15" s="285"/>
      <c r="AL15" s="286">
        <v>9.49</v>
      </c>
    </row>
    <row r="16" spans="1:41" customFormat="1" ht="31.5" customHeight="1">
      <c r="A16" s="288" t="s">
        <v>164</v>
      </c>
      <c r="B16" s="288"/>
      <c r="C16" s="285"/>
      <c r="D16" s="306" t="s">
        <v>111</v>
      </c>
      <c r="E16" s="285"/>
      <c r="F16" s="306" t="s">
        <v>111</v>
      </c>
      <c r="G16" s="285"/>
      <c r="H16" s="306" t="s">
        <v>165</v>
      </c>
      <c r="I16" s="285"/>
      <c r="J16" s="306" t="s">
        <v>166</v>
      </c>
      <c r="K16" s="285"/>
      <c r="L16" s="307">
        <v>0</v>
      </c>
      <c r="M16" s="285"/>
      <c r="N16" s="307">
        <v>0</v>
      </c>
      <c r="O16" s="285"/>
      <c r="P16" s="308">
        <v>0</v>
      </c>
      <c r="R16" s="282">
        <v>0</v>
      </c>
      <c r="S16" s="285"/>
      <c r="T16" s="282">
        <v>0</v>
      </c>
      <c r="U16" s="285"/>
      <c r="V16" s="284">
        <v>4472</v>
      </c>
      <c r="W16" s="285"/>
      <c r="X16" s="282">
        <v>2674321068</v>
      </c>
      <c r="Y16" s="285"/>
      <c r="Z16" s="282">
        <v>0</v>
      </c>
      <c r="AA16" s="285"/>
      <c r="AB16" s="282">
        <v>0</v>
      </c>
      <c r="AC16" s="285"/>
      <c r="AD16" s="284">
        <v>4472</v>
      </c>
      <c r="AE16" s="285"/>
      <c r="AF16" s="282">
        <v>606530</v>
      </c>
      <c r="AG16" s="285"/>
      <c r="AH16" s="282">
        <v>2674321068</v>
      </c>
      <c r="AI16" s="285"/>
      <c r="AJ16" s="282">
        <v>2711910537</v>
      </c>
      <c r="AK16" s="285"/>
      <c r="AL16" s="286">
        <v>0.39</v>
      </c>
    </row>
    <row r="17" spans="1:38" customFormat="1" ht="33" customHeight="1">
      <c r="A17" s="288" t="s">
        <v>167</v>
      </c>
      <c r="B17" s="288"/>
      <c r="C17" s="285"/>
      <c r="D17" s="306" t="s">
        <v>111</v>
      </c>
      <c r="E17" s="285"/>
      <c r="F17" s="306" t="s">
        <v>111</v>
      </c>
      <c r="G17" s="285"/>
      <c r="H17" s="306" t="s">
        <v>168</v>
      </c>
      <c r="I17" s="285"/>
      <c r="J17" s="306" t="s">
        <v>169</v>
      </c>
      <c r="K17" s="285"/>
      <c r="L17" s="307">
        <v>18</v>
      </c>
      <c r="M17" s="285"/>
      <c r="N17" s="307">
        <v>18</v>
      </c>
      <c r="O17" s="285"/>
      <c r="P17" s="308">
        <v>0</v>
      </c>
      <c r="R17" s="282">
        <v>0</v>
      </c>
      <c r="S17" s="285"/>
      <c r="T17" s="282">
        <v>0</v>
      </c>
      <c r="U17" s="285"/>
      <c r="V17" s="284">
        <v>5000</v>
      </c>
      <c r="W17" s="285"/>
      <c r="X17" s="282">
        <v>4775865468</v>
      </c>
      <c r="Y17" s="285"/>
      <c r="Z17" s="282">
        <v>0</v>
      </c>
      <c r="AA17" s="285"/>
      <c r="AB17" s="282">
        <v>0</v>
      </c>
      <c r="AC17" s="285"/>
      <c r="AD17" s="284">
        <v>5000</v>
      </c>
      <c r="AE17" s="285"/>
      <c r="AF17" s="282">
        <v>955000</v>
      </c>
      <c r="AG17" s="285"/>
      <c r="AH17" s="282">
        <v>4775865468</v>
      </c>
      <c r="AI17" s="285"/>
      <c r="AJ17" s="282">
        <v>4774134531</v>
      </c>
      <c r="AK17" s="285"/>
      <c r="AL17" s="286">
        <v>0.75</v>
      </c>
    </row>
    <row r="18" spans="1:38" customFormat="1" ht="30" customHeight="1">
      <c r="A18" s="247" t="s">
        <v>132</v>
      </c>
      <c r="B18" s="247"/>
      <c r="D18" s="42" t="s">
        <v>111</v>
      </c>
      <c r="E18" s="209"/>
      <c r="F18" s="42" t="s">
        <v>111</v>
      </c>
      <c r="G18" s="209"/>
      <c r="H18" s="42" t="s">
        <v>137</v>
      </c>
      <c r="I18" s="209"/>
      <c r="J18" s="42" t="s">
        <v>146</v>
      </c>
      <c r="K18" s="209"/>
      <c r="L18" s="110">
        <v>0</v>
      </c>
      <c r="M18" s="209"/>
      <c r="N18" s="110">
        <v>0</v>
      </c>
      <c r="P18" s="8">
        <v>21410</v>
      </c>
      <c r="R18" s="37">
        <v>11864906207</v>
      </c>
      <c r="T18" s="37">
        <v>11928131934</v>
      </c>
      <c r="V18" s="37">
        <v>50534</v>
      </c>
      <c r="X18" s="37">
        <v>28325080845</v>
      </c>
      <c r="Z18" s="37">
        <v>0</v>
      </c>
      <c r="AB18" s="37">
        <v>0</v>
      </c>
      <c r="AD18" s="24">
        <v>71944</v>
      </c>
      <c r="AF18" s="37">
        <v>573370</v>
      </c>
      <c r="AH18" s="37">
        <v>40189987052</v>
      </c>
      <c r="AJ18" s="37">
        <v>41243054621</v>
      </c>
      <c r="AL18" s="204">
        <v>5.9400000000000001E-2</v>
      </c>
    </row>
    <row r="19" spans="1:38" customFormat="1" ht="30" customHeight="1">
      <c r="A19" s="247" t="s">
        <v>147</v>
      </c>
      <c r="B19" s="247"/>
      <c r="D19" s="42" t="s">
        <v>111</v>
      </c>
      <c r="E19" s="209"/>
      <c r="F19" s="42" t="s">
        <v>111</v>
      </c>
      <c r="G19" s="209"/>
      <c r="H19" s="42" t="s">
        <v>135</v>
      </c>
      <c r="I19" s="209"/>
      <c r="J19" s="42" t="s">
        <v>152</v>
      </c>
      <c r="K19" s="209"/>
      <c r="L19" s="110">
        <v>0</v>
      </c>
      <c r="M19" s="209"/>
      <c r="N19" s="110">
        <v>0</v>
      </c>
      <c r="P19" s="221">
        <v>0</v>
      </c>
      <c r="R19" s="108">
        <v>0</v>
      </c>
      <c r="T19" s="108">
        <v>0</v>
      </c>
      <c r="V19" s="37">
        <v>30000</v>
      </c>
      <c r="X19" s="37">
        <v>22068999276</v>
      </c>
      <c r="Z19" s="37">
        <v>30000</v>
      </c>
      <c r="AB19" s="37">
        <v>22223871195</v>
      </c>
      <c r="AD19" s="119">
        <v>0</v>
      </c>
      <c r="AF19" s="37">
        <v>0</v>
      </c>
      <c r="AH19" s="108">
        <v>0</v>
      </c>
      <c r="AJ19" s="108">
        <v>0</v>
      </c>
      <c r="AL19" s="205">
        <v>0</v>
      </c>
    </row>
    <row r="20" spans="1:38" customFormat="1" ht="30" customHeight="1" thickBot="1">
      <c r="A20" s="232" t="s">
        <v>10</v>
      </c>
      <c r="B20" s="232"/>
      <c r="C20" s="116"/>
      <c r="D20" s="8"/>
      <c r="E20" s="116"/>
      <c r="F20" s="8"/>
      <c r="G20" s="116"/>
      <c r="H20" s="8"/>
      <c r="I20" s="116"/>
      <c r="J20" s="8"/>
      <c r="K20" s="116"/>
      <c r="L20" s="24"/>
      <c r="M20" s="116"/>
      <c r="N20" s="24"/>
      <c r="O20" s="116"/>
      <c r="P20" s="26">
        <f>SUM(P8:P19)</f>
        <v>133860</v>
      </c>
      <c r="Q20" s="203"/>
      <c r="R20" s="26">
        <f>SUM(R8:R19)</f>
        <v>88512731153</v>
      </c>
      <c r="S20" s="203"/>
      <c r="T20" s="26">
        <f>SUM(T8:T19)</f>
        <v>89168871910</v>
      </c>
      <c r="U20" s="203"/>
      <c r="V20" s="26">
        <f>SUM(V8:V19)</f>
        <v>303086</v>
      </c>
      <c r="W20" s="203"/>
      <c r="X20" s="26">
        <f>SUM(X8:X19)</f>
        <v>207857715024</v>
      </c>
      <c r="Y20" s="203"/>
      <c r="Z20" s="26">
        <f>SUM(Z8:Z19)</f>
        <v>51749</v>
      </c>
      <c r="AA20" s="203"/>
      <c r="AB20" s="26">
        <f>SUM(AB8:AB19)</f>
        <v>39500319773</v>
      </c>
      <c r="AC20" s="203"/>
      <c r="AD20" s="26">
        <f>SUM(AD8:AD19)</f>
        <v>385197</v>
      </c>
      <c r="AE20" s="203"/>
      <c r="AF20" s="148"/>
      <c r="AG20" s="203"/>
      <c r="AH20" s="26">
        <f>SUM(AH8:AH19)</f>
        <v>257478472072</v>
      </c>
      <c r="AI20" s="203"/>
      <c r="AJ20" s="26">
        <f>SUM(AJ8:AJ19)</f>
        <v>263130806613</v>
      </c>
      <c r="AK20" s="203"/>
      <c r="AL20" s="206">
        <f>SUM(AL8:AL19)</f>
        <v>30.482700000000005</v>
      </c>
    </row>
    <row r="21" spans="1:38" ht="30" customHeight="1" thickTop="1"/>
    <row r="25" spans="1:38" ht="30" customHeight="1">
      <c r="AJ25" s="42"/>
    </row>
  </sheetData>
  <mergeCells count="38">
    <mergeCell ref="A18:B18"/>
    <mergeCell ref="A10:B10"/>
    <mergeCell ref="A8:B8"/>
    <mergeCell ref="A14:B14"/>
    <mergeCell ref="A13:B13"/>
    <mergeCell ref="A12:B12"/>
    <mergeCell ref="A15:B15"/>
    <mergeCell ref="A16:B16"/>
    <mergeCell ref="A17:B17"/>
    <mergeCell ref="A1:AL1"/>
    <mergeCell ref="A2:AL2"/>
    <mergeCell ref="A3:AL3"/>
    <mergeCell ref="P5:T5"/>
    <mergeCell ref="V5:AB5"/>
    <mergeCell ref="AD5:AL5"/>
    <mergeCell ref="A4:AL4"/>
    <mergeCell ref="A5:N5"/>
    <mergeCell ref="A20:B20"/>
    <mergeCell ref="V6:X6"/>
    <mergeCell ref="Z6:AB6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6:B7"/>
    <mergeCell ref="A9:B9"/>
    <mergeCell ref="A11:B11"/>
    <mergeCell ref="A19:B19"/>
    <mergeCell ref="AD6:AD7"/>
    <mergeCell ref="AF6:AF7"/>
    <mergeCell ref="AH6:AH7"/>
    <mergeCell ref="AJ6:AJ7"/>
    <mergeCell ref="AL6:AL7"/>
  </mergeCells>
  <pageMargins left="0.39" right="0.39" top="0.39" bottom="0.39" header="0" footer="0"/>
  <pageSetup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14"/>
  <sheetViews>
    <sheetView rightToLeft="1" view="pageBreakPreview" zoomScale="95" zoomScaleNormal="100" zoomScaleSheetLayoutView="95" workbookViewId="0">
      <selection activeCell="K16" sqref="K16"/>
    </sheetView>
  </sheetViews>
  <sheetFormatPr defaultRowHeight="30" customHeight="1"/>
  <cols>
    <col min="1" max="1" width="29.85546875" style="14" customWidth="1"/>
    <col min="2" max="2" width="0.5703125" style="14" customWidth="1"/>
    <col min="3" max="3" width="12.42578125" style="23" customWidth="1"/>
    <col min="4" max="4" width="0.5703125" style="14" customWidth="1"/>
    <col min="5" max="5" width="15.5703125" style="14" customWidth="1"/>
    <col min="6" max="6" width="0.42578125" style="14" customWidth="1"/>
    <col min="7" max="7" width="13" style="14" customWidth="1"/>
    <col min="8" max="8" width="0.42578125" style="14" customWidth="1"/>
    <col min="9" max="9" width="13" style="318" customWidth="1"/>
    <col min="10" max="10" width="0.5703125" style="14" customWidth="1"/>
    <col min="11" max="11" width="21" style="69" customWidth="1"/>
    <col min="12" max="12" width="0.42578125" style="14" customWidth="1"/>
    <col min="13" max="13" width="15.85546875" style="14" customWidth="1"/>
    <col min="14" max="14" width="19.5703125" style="14" customWidth="1"/>
    <col min="15" max="15" width="9.140625" style="29"/>
    <col min="16" max="16384" width="9.140625" style="14"/>
  </cols>
  <sheetData>
    <row r="1" spans="1:15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5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5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5" s="15" customFormat="1" ht="30" customHeight="1">
      <c r="A4" s="231" t="s">
        <v>33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O4" s="48"/>
    </row>
    <row r="5" spans="1:15" s="15" customFormat="1" ht="30" customHeight="1">
      <c r="A5" s="231" t="s">
        <v>34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O5" s="48"/>
    </row>
    <row r="6" spans="1:15" ht="30" customHeight="1">
      <c r="C6" s="252" t="s">
        <v>155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5" ht="42">
      <c r="A7" s="1" t="s">
        <v>35</v>
      </c>
      <c r="C7" s="18" t="s">
        <v>4</v>
      </c>
      <c r="E7" s="18" t="s">
        <v>36</v>
      </c>
      <c r="G7" s="28" t="s">
        <v>37</v>
      </c>
      <c r="I7" s="313" t="s">
        <v>38</v>
      </c>
      <c r="K7" s="319" t="s">
        <v>39</v>
      </c>
      <c r="M7" s="11" t="s">
        <v>85</v>
      </c>
    </row>
    <row r="8" spans="1:15" ht="30" customHeight="1">
      <c r="A8" s="144" t="s">
        <v>134</v>
      </c>
      <c r="C8" s="109">
        <v>15000</v>
      </c>
      <c r="D8" s="23"/>
      <c r="E8" s="109">
        <v>992000</v>
      </c>
      <c r="F8" s="23"/>
      <c r="G8" s="109">
        <v>1000000</v>
      </c>
      <c r="H8" s="23"/>
      <c r="I8" s="314" t="s">
        <v>179</v>
      </c>
      <c r="J8" s="23"/>
      <c r="K8" s="214">
        <v>14997281250</v>
      </c>
      <c r="L8" s="143"/>
      <c r="M8" s="12" t="s">
        <v>153</v>
      </c>
      <c r="N8" s="37"/>
    </row>
    <row r="9" spans="1:15" ht="30" customHeight="1">
      <c r="A9" s="122" t="s">
        <v>159</v>
      </c>
      <c r="C9" s="24">
        <v>65000</v>
      </c>
      <c r="D9" s="23"/>
      <c r="E9" s="24">
        <v>930000</v>
      </c>
      <c r="F9" s="23"/>
      <c r="G9" s="24">
        <v>955000</v>
      </c>
      <c r="H9" s="23"/>
      <c r="I9" s="315" t="s">
        <v>175</v>
      </c>
      <c r="J9" s="23"/>
      <c r="K9" s="47">
        <v>62063748906</v>
      </c>
      <c r="L9" s="143"/>
      <c r="M9" s="12" t="s">
        <v>153</v>
      </c>
      <c r="N9" s="37"/>
    </row>
    <row r="10" spans="1:15" ht="30" customHeight="1">
      <c r="A10" s="122" t="s">
        <v>133</v>
      </c>
      <c r="C10" s="24">
        <v>39431</v>
      </c>
      <c r="D10" s="23"/>
      <c r="E10" s="24">
        <v>679650</v>
      </c>
      <c r="F10" s="23"/>
      <c r="G10" s="24">
        <v>686000</v>
      </c>
      <c r="H10" s="23"/>
      <c r="I10" s="315" t="s">
        <v>176</v>
      </c>
      <c r="J10" s="23"/>
      <c r="K10" s="47">
        <v>27044763248</v>
      </c>
      <c r="L10" s="143"/>
      <c r="M10" s="12" t="s">
        <v>153</v>
      </c>
      <c r="N10" s="37"/>
    </row>
    <row r="11" spans="1:15" customFormat="1" ht="21.75" customHeight="1">
      <c r="A11" s="4" t="s">
        <v>132</v>
      </c>
      <c r="C11" s="24">
        <v>71944</v>
      </c>
      <c r="E11" s="24">
        <v>565400</v>
      </c>
      <c r="G11" s="24">
        <v>573370</v>
      </c>
      <c r="I11" s="315">
        <v>1.3899999999999999E-2</v>
      </c>
      <c r="K11" s="47">
        <v>41243054621</v>
      </c>
      <c r="M11" s="12" t="s">
        <v>153</v>
      </c>
      <c r="O11" s="29"/>
    </row>
    <row r="12" spans="1:15" ht="30" customHeight="1">
      <c r="A12" s="122" t="s">
        <v>130</v>
      </c>
      <c r="C12" s="24">
        <v>69604</v>
      </c>
      <c r="D12" s="23"/>
      <c r="E12" s="24">
        <v>590680</v>
      </c>
      <c r="F12" s="23"/>
      <c r="G12" s="24">
        <v>598500</v>
      </c>
      <c r="H12" s="23"/>
      <c r="I12" s="315" t="s">
        <v>177</v>
      </c>
      <c r="J12" s="23"/>
      <c r="K12" s="47">
        <v>41650443488</v>
      </c>
      <c r="L12" s="143"/>
      <c r="M12" s="12" t="s">
        <v>153</v>
      </c>
      <c r="N12" s="37"/>
    </row>
    <row r="13" spans="1:15" s="22" customFormat="1" ht="30" customHeight="1">
      <c r="A13" s="122" t="s">
        <v>129</v>
      </c>
      <c r="C13" s="284">
        <v>53707</v>
      </c>
      <c r="D13" s="21"/>
      <c r="E13" s="284">
        <v>617990</v>
      </c>
      <c r="F13" s="21"/>
      <c r="G13" s="284">
        <v>625000</v>
      </c>
      <c r="H13" s="21"/>
      <c r="I13" s="316" t="s">
        <v>178</v>
      </c>
      <c r="J13" s="21"/>
      <c r="K13" s="304">
        <v>33560791003</v>
      </c>
      <c r="M13" s="12" t="s">
        <v>153</v>
      </c>
      <c r="O13" s="29"/>
    </row>
    <row r="14" spans="1:15" ht="30" customHeight="1">
      <c r="C14" s="312"/>
      <c r="D14" s="287"/>
      <c r="E14" s="287"/>
      <c r="F14" s="287"/>
      <c r="G14" s="287"/>
      <c r="H14" s="287"/>
      <c r="I14" s="317"/>
      <c r="J14" s="287"/>
      <c r="K14" s="320"/>
    </row>
  </sheetData>
  <mergeCells count="6">
    <mergeCell ref="A1:M1"/>
    <mergeCell ref="C6:M6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V11"/>
  <sheetViews>
    <sheetView rightToLeft="1" view="pageBreakPreview" zoomScaleNormal="100" zoomScaleSheetLayoutView="100" workbookViewId="0">
      <selection activeCell="A4" sqref="A4:XFD4"/>
    </sheetView>
  </sheetViews>
  <sheetFormatPr defaultRowHeight="30" customHeight="1"/>
  <cols>
    <col min="1" max="1" width="32.42578125" style="14" customWidth="1"/>
    <col min="2" max="2" width="13" style="14" customWidth="1"/>
    <col min="3" max="3" width="1.28515625" style="14" customWidth="1"/>
    <col min="4" max="4" width="13" style="14" customWidth="1"/>
    <col min="5" max="5" width="1.28515625" style="14" customWidth="1"/>
    <col min="6" max="6" width="6.42578125" style="14" customWidth="1"/>
    <col min="7" max="7" width="1.28515625" style="14" customWidth="1"/>
    <col min="8" max="8" width="5.140625" style="14" customWidth="1"/>
    <col min="9" max="9" width="1.28515625" style="14" customWidth="1"/>
    <col min="10" max="10" width="9.140625" style="14" customWidth="1"/>
    <col min="11" max="11" width="1.28515625" style="14" customWidth="1"/>
    <col min="12" max="12" width="2.5703125" style="14" customWidth="1"/>
    <col min="13" max="13" width="1.28515625" style="14" customWidth="1"/>
    <col min="14" max="14" width="9.140625" style="14" customWidth="1"/>
    <col min="15" max="15" width="1.28515625" style="14" customWidth="1"/>
    <col min="16" max="16" width="2.5703125" style="14" customWidth="1"/>
    <col min="17" max="19" width="1.28515625" style="14" customWidth="1"/>
    <col min="20" max="20" width="6.42578125" style="14" customWidth="1"/>
    <col min="21" max="21" width="1.28515625" style="14" customWidth="1"/>
    <col min="22" max="22" width="2.5703125" style="14" customWidth="1"/>
    <col min="23" max="25" width="1.28515625" style="14" customWidth="1"/>
    <col min="26" max="26" width="6.42578125" style="14" customWidth="1"/>
    <col min="27" max="27" width="1.28515625" style="14" customWidth="1"/>
    <col min="28" max="28" width="2.5703125" style="14" customWidth="1"/>
    <col min="29" max="31" width="1.28515625" style="14" customWidth="1"/>
    <col min="32" max="32" width="9.140625" style="14" customWidth="1"/>
    <col min="33" max="33" width="1.28515625" style="14" customWidth="1"/>
    <col min="34" max="34" width="2.5703125" style="14" customWidth="1"/>
    <col min="35" max="35" width="1.28515625" style="14" customWidth="1"/>
    <col min="36" max="36" width="9.140625" style="14" customWidth="1"/>
    <col min="37" max="37" width="1.28515625" style="14" customWidth="1"/>
    <col min="38" max="38" width="2.5703125" style="14" customWidth="1"/>
    <col min="39" max="39" width="1.28515625" style="14" customWidth="1"/>
    <col min="40" max="40" width="9.140625" style="14" customWidth="1"/>
    <col min="41" max="41" width="1.28515625" style="14" customWidth="1"/>
    <col min="42" max="42" width="2.5703125" style="14" customWidth="1"/>
    <col min="43" max="43" width="1.28515625" style="14" customWidth="1"/>
    <col min="44" max="44" width="11.7109375" style="14" customWidth="1"/>
    <col min="45" max="46" width="1.28515625" style="14" customWidth="1"/>
    <col min="47" max="47" width="13" style="14" customWidth="1"/>
    <col min="48" max="48" width="7.7109375" style="14" customWidth="1"/>
    <col min="49" max="49" width="0.28515625" style="14" customWidth="1"/>
    <col min="50" max="16384" width="9.140625" style="14"/>
  </cols>
  <sheetData>
    <row r="1" spans="1:48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19"/>
    </row>
    <row r="2" spans="1:48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19"/>
    </row>
    <row r="3" spans="1:48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19"/>
    </row>
    <row r="4" spans="1:48" s="15" customFormat="1" ht="30" customHeight="1">
      <c r="A4" s="231" t="s">
        <v>11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</row>
    <row r="5" spans="1:48" ht="30" customHeight="1">
      <c r="H5" s="233" t="s">
        <v>122</v>
      </c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B5" s="233" t="s">
        <v>155</v>
      </c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</row>
    <row r="6" spans="1:48" ht="36.75" customHeight="1">
      <c r="A6" s="233" t="s">
        <v>12</v>
      </c>
      <c r="B6" s="233"/>
      <c r="C6" s="233"/>
      <c r="D6" s="233"/>
      <c r="E6" s="233"/>
      <c r="F6" s="233"/>
      <c r="H6" s="233" t="s">
        <v>13</v>
      </c>
      <c r="I6" s="233"/>
      <c r="J6" s="233"/>
      <c r="L6" s="233" t="s">
        <v>14</v>
      </c>
      <c r="M6" s="233"/>
      <c r="N6" s="233"/>
      <c r="P6" s="233" t="s">
        <v>15</v>
      </c>
      <c r="Q6" s="233"/>
      <c r="R6" s="233"/>
      <c r="S6" s="233"/>
      <c r="T6" s="233"/>
      <c r="V6" s="233" t="s">
        <v>16</v>
      </c>
      <c r="W6" s="233"/>
      <c r="X6" s="233"/>
      <c r="Y6" s="233"/>
      <c r="Z6" s="233"/>
      <c r="AB6" s="233" t="s">
        <v>13</v>
      </c>
      <c r="AC6" s="233"/>
      <c r="AD6" s="233"/>
      <c r="AE6" s="233"/>
      <c r="AF6" s="233"/>
      <c r="AH6" s="233" t="s">
        <v>14</v>
      </c>
      <c r="AI6" s="233"/>
      <c r="AJ6" s="233"/>
      <c r="AL6" s="233" t="s">
        <v>15</v>
      </c>
      <c r="AM6" s="233"/>
      <c r="AN6" s="233"/>
      <c r="AP6" s="233" t="s">
        <v>16</v>
      </c>
      <c r="AQ6" s="233"/>
      <c r="AR6" s="233"/>
    </row>
    <row r="7" spans="1:48" ht="38.25" customHeight="1">
      <c r="A7" s="253"/>
      <c r="B7" s="253"/>
      <c r="C7" s="253"/>
      <c r="D7" s="253"/>
      <c r="E7" s="253"/>
      <c r="F7" s="253"/>
      <c r="H7" s="254"/>
      <c r="I7" s="254"/>
      <c r="J7" s="254"/>
      <c r="K7" s="16"/>
      <c r="L7" s="254"/>
      <c r="M7" s="254"/>
      <c r="N7" s="254"/>
      <c r="O7" s="16"/>
      <c r="P7" s="253"/>
      <c r="Q7" s="253"/>
      <c r="R7" s="253"/>
      <c r="S7" s="253"/>
      <c r="T7" s="253"/>
      <c r="U7" s="16"/>
      <c r="V7" s="257"/>
      <c r="W7" s="257"/>
      <c r="X7" s="257"/>
      <c r="Y7" s="257"/>
      <c r="Z7" s="257"/>
      <c r="AA7" s="16"/>
      <c r="AB7" s="254"/>
      <c r="AC7" s="254"/>
      <c r="AD7" s="254"/>
      <c r="AE7" s="254"/>
      <c r="AF7" s="254"/>
      <c r="AG7" s="16"/>
      <c r="AH7" s="254"/>
      <c r="AI7" s="254"/>
      <c r="AJ7" s="254"/>
      <c r="AK7" s="16"/>
      <c r="AL7" s="253"/>
      <c r="AM7" s="253"/>
      <c r="AN7" s="253"/>
      <c r="AO7" s="16"/>
      <c r="AP7" s="257"/>
      <c r="AQ7" s="257"/>
      <c r="AR7" s="257"/>
    </row>
    <row r="8" spans="1:48" s="15" customFormat="1" ht="30" customHeight="1">
      <c r="A8" s="255" t="s">
        <v>17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</row>
    <row r="9" spans="1:48" ht="30" customHeight="1">
      <c r="B9" s="233" t="s">
        <v>122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X9" s="233" t="s">
        <v>155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</row>
    <row r="10" spans="1:48" ht="42" customHeight="1">
      <c r="A10" s="1" t="s">
        <v>12</v>
      </c>
      <c r="B10" s="2" t="s">
        <v>18</v>
      </c>
      <c r="C10" s="27"/>
      <c r="D10" s="2" t="s">
        <v>19</v>
      </c>
      <c r="E10" s="27"/>
      <c r="F10" s="256" t="s">
        <v>20</v>
      </c>
      <c r="G10" s="256"/>
      <c r="H10" s="256"/>
      <c r="I10" s="27"/>
      <c r="J10" s="234" t="s">
        <v>21</v>
      </c>
      <c r="K10" s="234"/>
      <c r="L10" s="234"/>
      <c r="M10" s="27"/>
      <c r="N10" s="234" t="s">
        <v>14</v>
      </c>
      <c r="O10" s="234"/>
      <c r="P10" s="234"/>
      <c r="Q10" s="27"/>
      <c r="R10" s="234" t="s">
        <v>15</v>
      </c>
      <c r="S10" s="234"/>
      <c r="T10" s="234"/>
      <c r="U10" s="234"/>
      <c r="V10" s="234"/>
      <c r="X10" s="234" t="s">
        <v>18</v>
      </c>
      <c r="Y10" s="234"/>
      <c r="Z10" s="234"/>
      <c r="AA10" s="234"/>
      <c r="AB10" s="234"/>
      <c r="AC10" s="27"/>
      <c r="AD10" s="234" t="s">
        <v>19</v>
      </c>
      <c r="AE10" s="234"/>
      <c r="AF10" s="234"/>
      <c r="AG10" s="234"/>
      <c r="AH10" s="234"/>
      <c r="AI10" s="27"/>
      <c r="AJ10" s="256" t="s">
        <v>20</v>
      </c>
      <c r="AK10" s="256"/>
      <c r="AL10" s="256"/>
      <c r="AM10" s="27"/>
      <c r="AN10" s="234" t="s">
        <v>21</v>
      </c>
      <c r="AO10" s="234"/>
      <c r="AP10" s="234"/>
      <c r="AQ10" s="27"/>
      <c r="AR10" s="234" t="s">
        <v>14</v>
      </c>
      <c r="AS10" s="234"/>
      <c r="AT10" s="27"/>
      <c r="AU10" s="2" t="s">
        <v>15</v>
      </c>
    </row>
    <row r="11" spans="1:48" ht="37.5" customHeight="1">
      <c r="A11" s="10"/>
      <c r="B11" s="10"/>
      <c r="C11" s="16"/>
      <c r="D11" s="10"/>
      <c r="E11" s="16"/>
      <c r="F11" s="253"/>
      <c r="G11" s="253"/>
      <c r="H11" s="253"/>
      <c r="I11" s="16"/>
      <c r="J11" s="254"/>
      <c r="K11" s="254"/>
      <c r="L11" s="254"/>
      <c r="M11" s="16"/>
      <c r="N11" s="254"/>
      <c r="O11" s="254"/>
      <c r="P11" s="254"/>
      <c r="Q11" s="16"/>
      <c r="R11" s="253"/>
      <c r="S11" s="253"/>
      <c r="T11" s="253"/>
      <c r="U11" s="253"/>
      <c r="V11" s="253"/>
      <c r="W11" s="16"/>
      <c r="X11" s="253"/>
      <c r="Y11" s="253"/>
      <c r="Z11" s="253"/>
      <c r="AA11" s="253"/>
      <c r="AB11" s="253"/>
      <c r="AC11" s="16"/>
      <c r="AD11" s="253"/>
      <c r="AE11" s="253"/>
      <c r="AF11" s="253"/>
      <c r="AG11" s="253"/>
      <c r="AH11" s="253"/>
      <c r="AI11" s="16"/>
      <c r="AJ11" s="253"/>
      <c r="AK11" s="253"/>
      <c r="AL11" s="253"/>
      <c r="AM11" s="16"/>
      <c r="AN11" s="254"/>
      <c r="AO11" s="254"/>
      <c r="AP11" s="254"/>
      <c r="AQ11" s="16"/>
      <c r="AR11" s="254"/>
      <c r="AS11" s="254"/>
      <c r="AT11" s="16"/>
      <c r="AU11" s="10"/>
    </row>
  </sheetData>
  <mergeCells count="48">
    <mergeCell ref="AL6:AN6"/>
    <mergeCell ref="AP6:AR6"/>
    <mergeCell ref="H5:Z5"/>
    <mergeCell ref="AB5:AR5"/>
    <mergeCell ref="A4:M4"/>
    <mergeCell ref="N4:Z4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L7:N7"/>
    <mergeCell ref="P7:T7"/>
    <mergeCell ref="V7:Z7"/>
    <mergeCell ref="P6:T6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C17"/>
  <sheetViews>
    <sheetView rightToLeft="1" view="pageBreakPreview" zoomScaleNormal="100" zoomScaleSheetLayoutView="100" workbookViewId="0">
      <selection activeCell="N9" sqref="N9:N10"/>
    </sheetView>
  </sheetViews>
  <sheetFormatPr defaultRowHeight="30" customHeight="1"/>
  <cols>
    <col min="1" max="1" width="5.140625" style="14" customWidth="1"/>
    <col min="2" max="2" width="25.28515625" style="14" customWidth="1"/>
    <col min="3" max="3" width="0.7109375" style="14" customWidth="1"/>
    <col min="4" max="4" width="10.42578125" style="14" customWidth="1"/>
    <col min="5" max="5" width="0.7109375" style="14" customWidth="1"/>
    <col min="6" max="6" width="19.42578125" style="14" customWidth="1"/>
    <col min="7" max="7" width="0.5703125" style="14" customWidth="1"/>
    <col min="8" max="8" width="17.42578125" style="14" customWidth="1"/>
    <col min="9" max="9" width="0.5703125" style="14" customWidth="1"/>
    <col min="10" max="10" width="18" style="23" customWidth="1"/>
    <col min="11" max="11" width="0.5703125" style="14" customWidth="1"/>
    <col min="12" max="12" width="22.85546875" style="14" customWidth="1"/>
    <col min="13" max="13" width="0.28515625" style="14" customWidth="1"/>
    <col min="14" max="14" width="10.28515625" style="14" customWidth="1"/>
    <col min="15" max="15" width="0.42578125" style="14" customWidth="1"/>
    <col min="16" max="16" width="14.85546875" style="14" customWidth="1"/>
    <col min="17" max="17" width="0.5703125" style="14" customWidth="1"/>
    <col min="18" max="18" width="11.5703125" style="14" customWidth="1"/>
    <col min="19" max="19" width="0.7109375" style="14" customWidth="1"/>
    <col min="20" max="20" width="10.5703125" style="59" customWidth="1"/>
    <col min="21" max="21" width="0.5703125" style="59" customWidth="1"/>
    <col min="22" max="22" width="16.42578125" style="59" customWidth="1"/>
    <col min="23" max="23" width="0.7109375" style="59" customWidth="1"/>
    <col min="24" max="24" width="17" style="59" bestFit="1" customWidth="1"/>
    <col min="25" max="25" width="0.7109375" style="59" customWidth="1"/>
    <col min="26" max="26" width="13.85546875" style="59" customWidth="1"/>
    <col min="27" max="27" width="0.28515625" style="14" customWidth="1"/>
    <col min="28" max="28" width="20.7109375" style="14" customWidth="1"/>
    <col min="29" max="29" width="9.140625" style="29"/>
    <col min="30" max="16384" width="9.140625" style="14"/>
  </cols>
  <sheetData>
    <row r="1" spans="1:29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</row>
    <row r="2" spans="1:29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</row>
    <row r="3" spans="1:29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spans="1:29" s="15" customFormat="1" ht="30" customHeight="1">
      <c r="A4" s="231" t="s">
        <v>90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C4" s="48"/>
    </row>
    <row r="5" spans="1:29" ht="30" customHeight="1">
      <c r="D5" s="233" t="s">
        <v>122</v>
      </c>
      <c r="E5" s="233"/>
      <c r="F5" s="233"/>
      <c r="G5" s="233"/>
      <c r="H5" s="233"/>
      <c r="J5" s="233" t="s">
        <v>1</v>
      </c>
      <c r="K5" s="233"/>
      <c r="L5" s="233"/>
      <c r="M5" s="233"/>
      <c r="N5" s="233"/>
      <c r="O5" s="233"/>
      <c r="P5" s="233"/>
      <c r="R5" s="233" t="s">
        <v>155</v>
      </c>
      <c r="S5" s="233"/>
      <c r="T5" s="233"/>
      <c r="U5" s="233"/>
      <c r="V5" s="233"/>
      <c r="W5" s="233"/>
      <c r="X5" s="233"/>
      <c r="Y5" s="233"/>
      <c r="Z5" s="233"/>
    </row>
    <row r="6" spans="1:29" ht="29.25" customHeight="1">
      <c r="A6" s="232"/>
      <c r="B6" s="232"/>
      <c r="D6" s="235" t="s">
        <v>25</v>
      </c>
      <c r="E6" s="27"/>
      <c r="F6" s="235" t="s">
        <v>5</v>
      </c>
      <c r="G6" s="27"/>
      <c r="H6" s="235" t="s">
        <v>6</v>
      </c>
      <c r="J6" s="234" t="s">
        <v>22</v>
      </c>
      <c r="K6" s="234"/>
      <c r="L6" s="234"/>
      <c r="M6" s="27"/>
      <c r="N6" s="234" t="s">
        <v>23</v>
      </c>
      <c r="O6" s="234"/>
      <c r="P6" s="234"/>
      <c r="R6" s="235" t="s">
        <v>4</v>
      </c>
      <c r="S6" s="27"/>
      <c r="T6" s="237" t="s">
        <v>103</v>
      </c>
      <c r="U6" s="84"/>
      <c r="V6" s="239" t="s">
        <v>5</v>
      </c>
      <c r="W6" s="84"/>
      <c r="X6" s="239" t="s">
        <v>6</v>
      </c>
      <c r="Y6" s="84"/>
      <c r="Z6" s="237" t="s">
        <v>9</v>
      </c>
    </row>
    <row r="7" spans="1:29" ht="24.75" customHeight="1">
      <c r="A7" s="232"/>
      <c r="B7" s="232"/>
      <c r="D7" s="236"/>
      <c r="F7" s="236"/>
      <c r="H7" s="236"/>
      <c r="J7" s="2" t="s">
        <v>4</v>
      </c>
      <c r="K7" s="27"/>
      <c r="L7" s="2" t="s">
        <v>5</v>
      </c>
      <c r="N7" s="2" t="s">
        <v>4</v>
      </c>
      <c r="O7" s="27"/>
      <c r="P7" s="2" t="s">
        <v>7</v>
      </c>
      <c r="R7" s="236"/>
      <c r="T7" s="238"/>
      <c r="V7" s="240"/>
      <c r="X7" s="240"/>
      <c r="Z7" s="238"/>
    </row>
    <row r="8" spans="1:29" ht="30" customHeight="1">
      <c r="A8" s="258" t="s">
        <v>128</v>
      </c>
      <c r="B8" s="258"/>
      <c r="C8" s="128"/>
      <c r="D8" s="131">
        <v>10000</v>
      </c>
      <c r="E8" s="128"/>
      <c r="F8" s="131">
        <v>104907261</v>
      </c>
      <c r="G8" s="128"/>
      <c r="H8" s="131">
        <v>106174481</v>
      </c>
      <c r="I8" s="128"/>
      <c r="J8" s="37">
        <v>300000</v>
      </c>
      <c r="K8" s="128"/>
      <c r="L8" s="37">
        <v>3280814955</v>
      </c>
      <c r="M8" s="128"/>
      <c r="N8" s="145">
        <v>0</v>
      </c>
      <c r="O8" s="128"/>
      <c r="P8" s="145">
        <v>0</v>
      </c>
      <c r="Q8" s="128"/>
      <c r="R8" s="131">
        <v>310000</v>
      </c>
      <c r="S8" s="128"/>
      <c r="T8" s="37">
        <v>13656</v>
      </c>
      <c r="U8" s="188"/>
      <c r="V8" s="37">
        <v>3385722216</v>
      </c>
      <c r="W8" s="188"/>
      <c r="X8" s="37">
        <v>4208171508</v>
      </c>
      <c r="Y8" s="188"/>
      <c r="Z8" s="178">
        <v>6.1000000000000004E-3</v>
      </c>
    </row>
    <row r="9" spans="1:29" ht="30" customHeight="1">
      <c r="A9" s="258" t="s">
        <v>127</v>
      </c>
      <c r="B9" s="258"/>
      <c r="C9" s="128"/>
      <c r="D9" s="131">
        <v>36233</v>
      </c>
      <c r="E9" s="128"/>
      <c r="F9" s="131">
        <v>641848365</v>
      </c>
      <c r="G9" s="128"/>
      <c r="H9" s="131">
        <v>669383633</v>
      </c>
      <c r="I9" s="128"/>
      <c r="J9" s="131">
        <v>0</v>
      </c>
      <c r="L9" s="131">
        <v>0</v>
      </c>
      <c r="M9" s="128"/>
      <c r="N9" s="302">
        <v>-36233</v>
      </c>
      <c r="O9" s="128"/>
      <c r="P9" s="37">
        <v>682187782</v>
      </c>
      <c r="Q9" s="128"/>
      <c r="R9" s="131">
        <v>0</v>
      </c>
      <c r="S9" s="128"/>
      <c r="T9" s="131">
        <v>0</v>
      </c>
      <c r="U9" s="131"/>
      <c r="V9" s="131">
        <v>0</v>
      </c>
      <c r="W9" s="131"/>
      <c r="X9" s="131">
        <v>0</v>
      </c>
      <c r="Y9" s="188"/>
      <c r="Z9" s="198">
        <v>0</v>
      </c>
    </row>
    <row r="10" spans="1:29" customFormat="1" ht="30" customHeight="1">
      <c r="A10" s="258" t="s">
        <v>120</v>
      </c>
      <c r="B10" s="258"/>
      <c r="C10" s="132"/>
      <c r="D10" s="100">
        <v>0</v>
      </c>
      <c r="E10" s="132"/>
      <c r="F10" s="131">
        <v>0</v>
      </c>
      <c r="G10" s="132"/>
      <c r="H10" s="100">
        <v>0</v>
      </c>
      <c r="I10" s="132"/>
      <c r="J10" s="282">
        <v>785771</v>
      </c>
      <c r="K10" s="296"/>
      <c r="L10" s="282">
        <v>10011464670</v>
      </c>
      <c r="M10" s="296"/>
      <c r="N10" s="303">
        <v>-785771</v>
      </c>
      <c r="O10" s="298"/>
      <c r="P10" s="282">
        <v>9874830422</v>
      </c>
      <c r="Q10" s="296"/>
      <c r="R10" s="299">
        <v>0</v>
      </c>
      <c r="S10" s="296"/>
      <c r="T10" s="299">
        <v>0</v>
      </c>
      <c r="U10" s="296"/>
      <c r="V10" s="300">
        <v>0</v>
      </c>
      <c r="W10" s="296"/>
      <c r="X10" s="299">
        <v>0</v>
      </c>
      <c r="Y10" s="296"/>
      <c r="Z10" s="301">
        <v>0</v>
      </c>
    </row>
    <row r="11" spans="1:29" ht="30" customHeight="1">
      <c r="A11" s="258" t="s">
        <v>121</v>
      </c>
      <c r="B11" s="258"/>
      <c r="C11" s="128"/>
      <c r="D11" s="131">
        <v>290845</v>
      </c>
      <c r="E11" s="128"/>
      <c r="F11" s="200">
        <v>5999995652</v>
      </c>
      <c r="G11" s="128"/>
      <c r="H11" s="131">
        <v>6203433005</v>
      </c>
      <c r="I11" s="128"/>
      <c r="J11" s="282">
        <v>462653</v>
      </c>
      <c r="K11" s="128"/>
      <c r="L11" s="282">
        <v>9999999388.9099998</v>
      </c>
      <c r="M11" s="128"/>
      <c r="N11" s="197">
        <v>0</v>
      </c>
      <c r="O11" s="128"/>
      <c r="P11" s="100">
        <v>0</v>
      </c>
      <c r="Q11" s="128"/>
      <c r="R11" s="282">
        <v>753498</v>
      </c>
      <c r="S11" s="128"/>
      <c r="T11" s="282">
        <v>21868</v>
      </c>
      <c r="U11" s="131"/>
      <c r="V11" s="282">
        <v>15999995040</v>
      </c>
      <c r="W11" s="131"/>
      <c r="X11" s="282">
        <v>16477494264</v>
      </c>
      <c r="Y11" s="188"/>
      <c r="Z11" s="198">
        <v>2.3699999999999999E-2</v>
      </c>
    </row>
    <row r="12" spans="1:29" s="22" customFormat="1" ht="30" customHeight="1" thickBot="1">
      <c r="A12" s="232" t="s">
        <v>10</v>
      </c>
      <c r="B12" s="232"/>
      <c r="D12" s="193">
        <f>SUM(D8:D11)</f>
        <v>337078</v>
      </c>
      <c r="E12" s="189"/>
      <c r="F12" s="199">
        <f>SUM(F8:F11)</f>
        <v>6746751278</v>
      </c>
      <c r="G12" s="189"/>
      <c r="H12" s="26">
        <f>SUM(H8:H11)</f>
        <v>6978991119</v>
      </c>
      <c r="I12" s="189"/>
      <c r="J12" s="194">
        <f>SUM(J8:J11)</f>
        <v>1548424</v>
      </c>
      <c r="K12" s="189"/>
      <c r="L12" s="190">
        <f>SUM(L8:L11)</f>
        <v>23292279013.91</v>
      </c>
      <c r="M12" s="189"/>
      <c r="N12" s="196">
        <f>SUM(N8:N11)</f>
        <v>-822004</v>
      </c>
      <c r="O12" s="189"/>
      <c r="P12" s="190">
        <f>SUM(P8:P11)</f>
        <v>10557018204</v>
      </c>
      <c r="Q12" s="189"/>
      <c r="R12" s="26">
        <f>SUM(R8:R11)</f>
        <v>1063498</v>
      </c>
      <c r="S12" s="189"/>
      <c r="T12" s="191"/>
      <c r="U12" s="192"/>
      <c r="V12" s="26">
        <v>19385717256</v>
      </c>
      <c r="W12" s="192"/>
      <c r="X12" s="26">
        <v>20685665772</v>
      </c>
      <c r="Y12" s="192"/>
      <c r="Z12" s="195">
        <v>2.98</v>
      </c>
      <c r="AC12" s="50"/>
    </row>
    <row r="13" spans="1:29" ht="30" customHeight="1" thickTop="1">
      <c r="V13" s="98"/>
      <c r="X13" s="98"/>
    </row>
    <row r="14" spans="1:29" ht="30" customHeight="1">
      <c r="D14" s="13"/>
    </row>
    <row r="17" spans="14:14" ht="30" customHeight="1">
      <c r="N17" s="135"/>
    </row>
  </sheetData>
  <mergeCells count="23">
    <mergeCell ref="T6:T7"/>
    <mergeCell ref="V6:V7"/>
    <mergeCell ref="X6:X7"/>
    <mergeCell ref="Z6:Z7"/>
    <mergeCell ref="A1:Z1"/>
    <mergeCell ref="A2:Z2"/>
    <mergeCell ref="A3:Z3"/>
    <mergeCell ref="D5:H5"/>
    <mergeCell ref="J5:P5"/>
    <mergeCell ref="R5:Z5"/>
    <mergeCell ref="A4:Z4"/>
    <mergeCell ref="J6:L6"/>
    <mergeCell ref="N6:P6"/>
    <mergeCell ref="F6:F7"/>
    <mergeCell ref="H6:H7"/>
    <mergeCell ref="R6:R7"/>
    <mergeCell ref="A10:B10"/>
    <mergeCell ref="D6:D7"/>
    <mergeCell ref="A6:B7"/>
    <mergeCell ref="A12:B12"/>
    <mergeCell ref="A9:B9"/>
    <mergeCell ref="A11:B11"/>
    <mergeCell ref="A8:B8"/>
  </mergeCells>
  <pageMargins left="0.39" right="0.39" top="0.39" bottom="0.39" header="0" footer="0"/>
  <pageSetup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Q24"/>
  <sheetViews>
    <sheetView rightToLeft="1" view="pageBreakPreview" topLeftCell="A4" zoomScaleNormal="100" zoomScaleSheetLayoutView="100" workbookViewId="0">
      <selection activeCell="L7" sqref="L7"/>
    </sheetView>
  </sheetViews>
  <sheetFormatPr defaultRowHeight="24.95" customHeight="1"/>
  <cols>
    <col min="1" max="1" width="5.140625" style="14" customWidth="1"/>
    <col min="2" max="2" width="53.42578125" style="14" customWidth="1"/>
    <col min="3" max="3" width="0.5703125" style="14" customWidth="1"/>
    <col min="4" max="4" width="17.5703125" style="16" customWidth="1"/>
    <col min="5" max="5" width="0.5703125" style="14" customWidth="1"/>
    <col min="6" max="6" width="19.85546875" style="23" customWidth="1"/>
    <col min="7" max="7" width="0.5703125" style="14" customWidth="1"/>
    <col min="8" max="8" width="17.85546875" style="23" customWidth="1"/>
    <col min="9" max="9" width="0.28515625" style="14" customWidth="1"/>
    <col min="10" max="10" width="17.42578125" style="23" customWidth="1"/>
    <col min="11" max="11" width="0.42578125" style="14" customWidth="1"/>
    <col min="12" max="12" width="12.85546875" style="15" customWidth="1"/>
    <col min="13" max="13" width="0.28515625" style="14" customWidth="1"/>
    <col min="14" max="14" width="48.28515625" style="72" customWidth="1"/>
    <col min="15" max="15" width="17.85546875" style="185" customWidth="1"/>
    <col min="16" max="16" width="14.140625" style="79" bestFit="1" customWidth="1"/>
    <col min="17" max="17" width="11.5703125" style="72" bestFit="1" customWidth="1"/>
    <col min="18" max="16384" width="9.140625" style="14"/>
  </cols>
  <sheetData>
    <row r="1" spans="1:17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N1" s="70"/>
      <c r="O1" s="182"/>
      <c r="P1" s="77"/>
      <c r="Q1" s="70"/>
    </row>
    <row r="2" spans="1:17" ht="30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N2" s="71"/>
      <c r="O2" s="183"/>
      <c r="P2" s="77"/>
      <c r="Q2" s="71"/>
    </row>
    <row r="3" spans="1:17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N3" s="71"/>
      <c r="O3" s="183"/>
      <c r="P3" s="77"/>
      <c r="Q3" s="71"/>
    </row>
    <row r="4" spans="1:17" ht="30" customHeight="1">
      <c r="A4" s="13"/>
      <c r="B4" s="13"/>
      <c r="C4" s="13"/>
      <c r="D4" s="117"/>
      <c r="E4" s="13"/>
      <c r="F4" s="13"/>
      <c r="G4" s="13"/>
      <c r="H4" s="13"/>
      <c r="I4" s="13"/>
      <c r="J4" s="13"/>
      <c r="K4" s="13"/>
      <c r="L4" s="80"/>
      <c r="N4" s="71"/>
      <c r="O4" s="183"/>
      <c r="P4" s="77"/>
      <c r="Q4" s="71"/>
    </row>
    <row r="5" spans="1:17" s="15" customFormat="1" ht="30" customHeight="1">
      <c r="A5" s="231" t="s">
        <v>91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N5" s="71"/>
      <c r="O5" s="183"/>
      <c r="P5" s="13"/>
      <c r="Q5" s="71"/>
    </row>
    <row r="6" spans="1:17" ht="30" customHeight="1">
      <c r="D6" s="118" t="s">
        <v>122</v>
      </c>
      <c r="F6" s="233" t="s">
        <v>1</v>
      </c>
      <c r="G6" s="233"/>
      <c r="H6" s="233"/>
      <c r="J6" s="252" t="s">
        <v>155</v>
      </c>
      <c r="K6" s="252"/>
      <c r="L6" s="252"/>
      <c r="N6" s="71"/>
      <c r="O6" s="183"/>
      <c r="P6" s="77"/>
      <c r="Q6" s="71"/>
    </row>
    <row r="7" spans="1:17" ht="40.5" customHeight="1">
      <c r="A7" s="233" t="s">
        <v>40</v>
      </c>
      <c r="B7" s="233"/>
      <c r="D7" s="118" t="s">
        <v>41</v>
      </c>
      <c r="F7" s="1" t="s">
        <v>42</v>
      </c>
      <c r="H7" s="1" t="s">
        <v>43</v>
      </c>
      <c r="J7" s="30" t="s">
        <v>41</v>
      </c>
      <c r="L7" s="292" t="s">
        <v>9</v>
      </c>
      <c r="N7" s="71"/>
      <c r="O7" s="107"/>
      <c r="P7" s="77"/>
      <c r="Q7" s="71"/>
    </row>
    <row r="8" spans="1:17" ht="30" customHeight="1">
      <c r="A8" s="250" t="s">
        <v>106</v>
      </c>
      <c r="B8" s="250"/>
      <c r="D8" s="125">
        <v>23083533866</v>
      </c>
      <c r="E8" s="146"/>
      <c r="F8" s="73">
        <v>598562655155</v>
      </c>
      <c r="G8" s="146"/>
      <c r="H8" s="73">
        <v>609005174959</v>
      </c>
      <c r="I8" s="146"/>
      <c r="J8" s="73">
        <v>3871478200</v>
      </c>
      <c r="K8" s="143"/>
      <c r="L8" s="295">
        <v>5.574085147571386E-3</v>
      </c>
      <c r="N8" s="106"/>
      <c r="O8" s="107"/>
      <c r="P8" s="77"/>
      <c r="Q8" s="71"/>
    </row>
    <row r="9" spans="1:17" ht="30" customHeight="1">
      <c r="A9" s="250" t="s">
        <v>105</v>
      </c>
      <c r="B9" s="250"/>
      <c r="C9" s="105"/>
      <c r="D9" s="127">
        <v>150000000000</v>
      </c>
      <c r="E9" s="146"/>
      <c r="F9" s="127">
        <v>0</v>
      </c>
      <c r="G9" s="146"/>
      <c r="H9" s="37">
        <v>50000000000</v>
      </c>
      <c r="I9" s="146"/>
      <c r="J9" s="37">
        <v>100000000000</v>
      </c>
      <c r="K9" s="143"/>
      <c r="L9" s="204">
        <v>0.14397821347854642</v>
      </c>
      <c r="N9" s="106"/>
      <c r="O9" s="107"/>
      <c r="P9" s="77"/>
      <c r="Q9" s="71"/>
    </row>
    <row r="10" spans="1:17" ht="30" customHeight="1">
      <c r="A10" s="250" t="s">
        <v>113</v>
      </c>
      <c r="B10" s="250"/>
      <c r="C10" s="105"/>
      <c r="D10" s="127">
        <v>833983057</v>
      </c>
      <c r="E10" s="146"/>
      <c r="F10" s="37">
        <v>2452966606</v>
      </c>
      <c r="G10" s="146"/>
      <c r="H10" s="37">
        <v>2979474605</v>
      </c>
      <c r="I10" s="146"/>
      <c r="J10" s="37">
        <v>305756437</v>
      </c>
      <c r="K10" s="143"/>
      <c r="L10" s="204">
        <v>4.4022265558825728E-4</v>
      </c>
      <c r="N10" s="106"/>
      <c r="O10" s="107"/>
      <c r="P10" s="77"/>
      <c r="Q10" s="71"/>
    </row>
    <row r="11" spans="1:17" ht="30" customHeight="1">
      <c r="A11" s="250" t="s">
        <v>114</v>
      </c>
      <c r="B11" s="250"/>
      <c r="C11" s="105"/>
      <c r="D11" s="127">
        <v>17097152267</v>
      </c>
      <c r="E11" s="146"/>
      <c r="F11" s="37">
        <v>478996469042</v>
      </c>
      <c r="G11" s="146"/>
      <c r="H11" s="37">
        <v>468866525592</v>
      </c>
      <c r="I11" s="146"/>
      <c r="J11" s="37">
        <v>18344080110</v>
      </c>
      <c r="K11" s="143"/>
      <c r="L11" s="204">
        <v>2.6411478821451371E-2</v>
      </c>
      <c r="N11" s="106"/>
      <c r="O11" s="107"/>
      <c r="P11" s="77"/>
      <c r="Q11" s="71"/>
    </row>
    <row r="12" spans="1:17" s="59" customFormat="1" ht="30" customHeight="1">
      <c r="A12" s="250" t="s">
        <v>115</v>
      </c>
      <c r="B12" s="250"/>
      <c r="C12" s="211"/>
      <c r="D12" s="126">
        <v>20000000000</v>
      </c>
      <c r="E12" s="169"/>
      <c r="F12" s="126">
        <v>0</v>
      </c>
      <c r="G12" s="169"/>
      <c r="H12" s="126">
        <v>0</v>
      </c>
      <c r="I12" s="169"/>
      <c r="J12" s="126">
        <v>20000000000</v>
      </c>
      <c r="K12" s="212"/>
      <c r="L12" s="204">
        <v>2.8795642695709282E-2</v>
      </c>
      <c r="N12" s="106"/>
      <c r="O12" s="107"/>
      <c r="P12" s="77"/>
      <c r="Q12" s="71"/>
    </row>
    <row r="13" spans="1:17" ht="30" customHeight="1">
      <c r="A13" s="250" t="s">
        <v>158</v>
      </c>
      <c r="B13" s="250"/>
      <c r="C13" s="105"/>
      <c r="D13" s="127">
        <v>0</v>
      </c>
      <c r="E13" s="146"/>
      <c r="F13" s="37">
        <v>60000000000</v>
      </c>
      <c r="G13" s="146"/>
      <c r="H13" s="127">
        <v>0</v>
      </c>
      <c r="I13" s="146"/>
      <c r="J13" s="37">
        <v>60000000000</v>
      </c>
      <c r="K13" s="143"/>
      <c r="L13" s="204">
        <v>8.6386928087127848E-2</v>
      </c>
      <c r="N13" s="106"/>
      <c r="O13" s="107"/>
      <c r="P13" s="77"/>
      <c r="Q13" s="71"/>
    </row>
    <row r="14" spans="1:17" ht="30" customHeight="1">
      <c r="A14" s="247" t="s">
        <v>116</v>
      </c>
      <c r="B14" s="247"/>
      <c r="C14" s="105"/>
      <c r="D14" s="127">
        <v>30000000000</v>
      </c>
      <c r="E14" s="146"/>
      <c r="F14" s="127">
        <v>0</v>
      </c>
      <c r="G14" s="146"/>
      <c r="H14" s="127">
        <v>0</v>
      </c>
      <c r="I14" s="146"/>
      <c r="J14" s="127">
        <v>30000000000</v>
      </c>
      <c r="K14" s="143"/>
      <c r="L14" s="204">
        <v>4.3193464043563924E-2</v>
      </c>
      <c r="N14" s="106"/>
      <c r="O14" s="107"/>
      <c r="P14" s="77"/>
      <c r="Q14" s="71"/>
    </row>
    <row r="15" spans="1:17" s="59" customFormat="1" ht="30" customHeight="1">
      <c r="A15" s="250" t="s">
        <v>117</v>
      </c>
      <c r="B15" s="250"/>
      <c r="C15" s="134"/>
      <c r="D15" s="126">
        <v>50000000000</v>
      </c>
      <c r="E15" s="169"/>
      <c r="F15" s="126">
        <v>0</v>
      </c>
      <c r="G15" s="169"/>
      <c r="H15" s="126">
        <v>0</v>
      </c>
      <c r="I15" s="169"/>
      <c r="J15" s="126">
        <v>50000000000</v>
      </c>
      <c r="K15" s="212"/>
      <c r="L15" s="204">
        <v>7.1989106739273209E-2</v>
      </c>
      <c r="N15" s="106"/>
      <c r="O15" s="107"/>
      <c r="P15" s="77"/>
      <c r="Q15" s="71"/>
    </row>
    <row r="16" spans="1:17" ht="30" customHeight="1">
      <c r="A16" s="247" t="s">
        <v>118</v>
      </c>
      <c r="B16" s="247"/>
      <c r="C16" s="105"/>
      <c r="D16" s="37">
        <v>740529626</v>
      </c>
      <c r="E16" s="146"/>
      <c r="F16" s="37">
        <v>68742768024</v>
      </c>
      <c r="G16" s="146"/>
      <c r="H16" s="37">
        <v>68000310000</v>
      </c>
      <c r="I16" s="146"/>
      <c r="J16" s="37">
        <v>1482987650</v>
      </c>
      <c r="K16" s="143"/>
      <c r="L16" s="204">
        <v>2.1351791245774786E-3</v>
      </c>
      <c r="N16" s="106"/>
      <c r="O16" s="107"/>
      <c r="P16" s="77"/>
      <c r="Q16" s="71"/>
    </row>
    <row r="17" spans="1:17" s="59" customFormat="1" ht="30" customHeight="1">
      <c r="A17" s="250" t="s">
        <v>119</v>
      </c>
      <c r="B17" s="250"/>
      <c r="C17" s="211"/>
      <c r="D17" s="126">
        <v>36000000000</v>
      </c>
      <c r="E17" s="169"/>
      <c r="F17" s="293">
        <v>0</v>
      </c>
      <c r="G17" s="294"/>
      <c r="H17" s="293">
        <v>0</v>
      </c>
      <c r="I17" s="294"/>
      <c r="J17" s="293">
        <v>36000000000</v>
      </c>
      <c r="K17" s="212"/>
      <c r="L17" s="204">
        <v>5.1832156852276705E-2</v>
      </c>
      <c r="N17" s="106"/>
      <c r="O17" s="107"/>
      <c r="P17" s="77"/>
      <c r="Q17" s="71"/>
    </row>
    <row r="18" spans="1:17" s="59" customFormat="1" ht="30" customHeight="1">
      <c r="A18" s="250" t="s">
        <v>160</v>
      </c>
      <c r="B18" s="250"/>
      <c r="C18" s="126"/>
      <c r="D18" s="169"/>
      <c r="E18" s="126"/>
      <c r="F18" s="108">
        <v>80000000000</v>
      </c>
      <c r="G18" s="126"/>
      <c r="H18" s="169"/>
      <c r="I18" s="126"/>
      <c r="J18" s="108">
        <v>80000000000</v>
      </c>
      <c r="K18" s="179"/>
      <c r="L18" s="205">
        <v>0.11518257078283713</v>
      </c>
      <c r="M18" s="213"/>
      <c r="N18" s="106"/>
      <c r="O18" s="107"/>
      <c r="P18" s="71"/>
    </row>
    <row r="19" spans="1:17" s="22" customFormat="1" ht="30" customHeight="1" thickBot="1">
      <c r="A19" s="232" t="s">
        <v>10</v>
      </c>
      <c r="B19" s="232"/>
      <c r="D19" s="26">
        <f>SUM(D8:D17)</f>
        <v>327755198816</v>
      </c>
      <c r="E19" s="25"/>
      <c r="F19" s="26">
        <v>1288754858827</v>
      </c>
      <c r="G19" s="25"/>
      <c r="H19" s="26">
        <f>SUM(H8:H17)</f>
        <v>1198851485156</v>
      </c>
      <c r="I19" s="25"/>
      <c r="J19" s="26">
        <v>400004302397</v>
      </c>
      <c r="K19" s="21"/>
      <c r="L19" s="186">
        <f>SUM(L8:L18)</f>
        <v>0.57591904842852304</v>
      </c>
      <c r="N19" s="76"/>
      <c r="O19" s="184"/>
      <c r="P19" s="78"/>
      <c r="Q19" s="76"/>
    </row>
    <row r="20" spans="1:17" ht="24.95" customHeight="1" thickTop="1">
      <c r="B20" s="4"/>
      <c r="C20" s="4"/>
      <c r="D20" s="120"/>
    </row>
    <row r="21" spans="1:17" ht="24.95" customHeight="1">
      <c r="D21" s="120"/>
      <c r="J21" s="137"/>
    </row>
    <row r="22" spans="1:17" ht="24.95" customHeight="1">
      <c r="D22" s="120"/>
    </row>
    <row r="23" spans="1:17" ht="24.95" customHeight="1">
      <c r="D23" s="120"/>
    </row>
    <row r="24" spans="1:17" ht="24.95" customHeight="1">
      <c r="D24" s="120"/>
    </row>
  </sheetData>
  <mergeCells count="19">
    <mergeCell ref="A18:B18"/>
    <mergeCell ref="A11:B11"/>
    <mergeCell ref="A12:B12"/>
    <mergeCell ref="A13:B13"/>
    <mergeCell ref="A19:B19"/>
    <mergeCell ref="A16:B16"/>
    <mergeCell ref="A17:B17"/>
    <mergeCell ref="A7:B7"/>
    <mergeCell ref="A8:B8"/>
    <mergeCell ref="A9:B9"/>
    <mergeCell ref="A14:B14"/>
    <mergeCell ref="A15:B15"/>
    <mergeCell ref="A10:B10"/>
    <mergeCell ref="A1:L1"/>
    <mergeCell ref="A2:L2"/>
    <mergeCell ref="A3:L3"/>
    <mergeCell ref="F6:H6"/>
    <mergeCell ref="J6:L6"/>
    <mergeCell ref="A5:L5"/>
  </mergeCells>
  <pageMargins left="0.39" right="0.39" top="0.39" bottom="0.39" header="0" footer="0"/>
  <pageSetup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M12"/>
  <sheetViews>
    <sheetView rightToLeft="1" view="pageBreakPreview" zoomScaleNormal="100" zoomScaleSheetLayoutView="100" workbookViewId="0">
      <selection activeCell="J5" sqref="J5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17" customWidth="1"/>
    <col min="7" max="7" width="0.85546875" customWidth="1"/>
    <col min="8" max="8" width="15.42578125" style="63" customWidth="1"/>
    <col min="9" max="9" width="0.5703125" style="63" customWidth="1"/>
    <col min="10" max="10" width="18.5703125" style="63" customWidth="1"/>
    <col min="11" max="11" width="0.28515625" customWidth="1"/>
    <col min="12" max="12" width="24.85546875" style="49" bestFit="1" customWidth="1"/>
    <col min="13" max="13" width="17.85546875" style="49" bestFit="1" customWidth="1"/>
  </cols>
  <sheetData>
    <row r="1" spans="1:13" s="14" customFormat="1" ht="30" customHeight="1">
      <c r="A1" s="232" t="s">
        <v>104</v>
      </c>
      <c r="B1" s="232"/>
      <c r="C1" s="232"/>
      <c r="D1" s="232"/>
      <c r="E1" s="232"/>
      <c r="F1" s="232"/>
      <c r="G1" s="232"/>
      <c r="H1" s="232"/>
      <c r="I1" s="232"/>
      <c r="J1" s="232"/>
      <c r="L1" s="29"/>
      <c r="M1" s="29"/>
    </row>
    <row r="2" spans="1:13" s="14" customFormat="1" ht="30" customHeight="1">
      <c r="A2" s="232" t="s">
        <v>44</v>
      </c>
      <c r="B2" s="232"/>
      <c r="C2" s="232"/>
      <c r="D2" s="232"/>
      <c r="E2" s="232"/>
      <c r="F2" s="232"/>
      <c r="G2" s="232"/>
      <c r="H2" s="232"/>
      <c r="I2" s="232"/>
      <c r="J2" s="232"/>
      <c r="L2" s="29"/>
      <c r="M2" s="29"/>
    </row>
    <row r="3" spans="1:13" s="14" customFormat="1" ht="30" customHeight="1">
      <c r="A3" s="232" t="s">
        <v>154</v>
      </c>
      <c r="B3" s="232"/>
      <c r="C3" s="232"/>
      <c r="D3" s="232"/>
      <c r="E3" s="232"/>
      <c r="F3" s="232"/>
      <c r="G3" s="232"/>
      <c r="H3" s="232"/>
      <c r="I3" s="232"/>
      <c r="J3" s="232"/>
      <c r="L3" s="29"/>
      <c r="M3" s="29"/>
    </row>
    <row r="4" spans="1:13" s="15" customFormat="1" ht="30" customHeight="1">
      <c r="A4" s="231" t="s">
        <v>92</v>
      </c>
      <c r="B4" s="231"/>
      <c r="C4" s="231"/>
      <c r="D4" s="231"/>
      <c r="E4" s="231"/>
      <c r="F4" s="231"/>
      <c r="G4" s="231"/>
      <c r="H4" s="231"/>
      <c r="I4" s="231"/>
      <c r="J4" s="231"/>
      <c r="L4" s="48"/>
      <c r="M4" s="48"/>
    </row>
    <row r="5" spans="1:13" s="14" customFormat="1" ht="42" customHeight="1">
      <c r="A5" s="232"/>
      <c r="B5" s="232"/>
      <c r="D5" s="1" t="s">
        <v>45</v>
      </c>
      <c r="F5" s="1" t="s">
        <v>41</v>
      </c>
      <c r="H5" s="87" t="s">
        <v>46</v>
      </c>
      <c r="I5" s="59"/>
      <c r="J5" s="292" t="s">
        <v>47</v>
      </c>
      <c r="L5" s="29"/>
      <c r="M5" s="29"/>
    </row>
    <row r="6" spans="1:13" s="14" customFormat="1" ht="30" customHeight="1">
      <c r="A6" s="247" t="s">
        <v>48</v>
      </c>
      <c r="B6" s="247"/>
      <c r="D6" s="31" t="s">
        <v>93</v>
      </c>
      <c r="E6" s="16"/>
      <c r="F6" s="73">
        <v>2106926</v>
      </c>
      <c r="G6" s="16"/>
      <c r="H6" s="174">
        <f>F6/F11</f>
        <v>1.4126221498035556E-4</v>
      </c>
      <c r="I6" s="82"/>
      <c r="J6" s="174">
        <v>0</v>
      </c>
      <c r="L6" s="181"/>
      <c r="M6" s="88"/>
    </row>
    <row r="7" spans="1:13" s="14" customFormat="1" ht="30" customHeight="1">
      <c r="A7" s="247" t="s">
        <v>49</v>
      </c>
      <c r="B7" s="247"/>
      <c r="D7" s="31" t="s">
        <v>50</v>
      </c>
      <c r="E7" s="16"/>
      <c r="F7" s="37">
        <v>900908022</v>
      </c>
      <c r="G7" s="16"/>
      <c r="H7" s="175">
        <f>F7/F11</f>
        <v>6.0402815609703855E-2</v>
      </c>
      <c r="I7" s="82"/>
      <c r="J7" s="175">
        <v>1.2999999999999999E-3</v>
      </c>
      <c r="L7" s="181"/>
      <c r="M7" s="88"/>
    </row>
    <row r="8" spans="1:13" s="14" customFormat="1" ht="30" customHeight="1">
      <c r="A8" s="247" t="s">
        <v>51</v>
      </c>
      <c r="B8" s="247"/>
      <c r="D8" s="31" t="s">
        <v>94</v>
      </c>
      <c r="E8" s="16"/>
      <c r="F8" s="37">
        <v>6171765716</v>
      </c>
      <c r="G8" s="16"/>
      <c r="H8" s="175">
        <f>F8/F11</f>
        <v>0.41379587863170331</v>
      </c>
      <c r="I8" s="82"/>
      <c r="J8" s="175">
        <v>8.8999999999999999E-3</v>
      </c>
      <c r="L8" s="181"/>
      <c r="M8" s="88"/>
    </row>
    <row r="9" spans="1:13" s="14" customFormat="1" ht="30" customHeight="1">
      <c r="A9" s="247" t="s">
        <v>52</v>
      </c>
      <c r="B9" s="247"/>
      <c r="D9" s="31" t="s">
        <v>95</v>
      </c>
      <c r="E9" s="16"/>
      <c r="F9" s="37">
        <v>7836311696</v>
      </c>
      <c r="G9" s="16"/>
      <c r="H9" s="175">
        <f>F9/F11</f>
        <v>0.52539801941474296</v>
      </c>
      <c r="I9" s="82"/>
      <c r="J9" s="175">
        <v>1.1429999999999999E-2</v>
      </c>
      <c r="L9" s="181"/>
      <c r="M9" s="88"/>
    </row>
    <row r="10" spans="1:13" s="14" customFormat="1" ht="30" customHeight="1">
      <c r="A10" s="247" t="s">
        <v>53</v>
      </c>
      <c r="B10" s="247"/>
      <c r="D10" s="31" t="s">
        <v>96</v>
      </c>
      <c r="E10" s="16"/>
      <c r="F10" s="108">
        <v>3908090</v>
      </c>
      <c r="G10" s="16"/>
      <c r="H10" s="176">
        <f>F10/F11</f>
        <v>2.6202412886953687E-4</v>
      </c>
      <c r="I10" s="82"/>
      <c r="J10" s="176">
        <v>0</v>
      </c>
      <c r="L10" s="181"/>
      <c r="M10" s="88"/>
    </row>
    <row r="11" spans="1:13" s="14" customFormat="1" ht="30" customHeight="1" thickBot="1">
      <c r="A11" s="232" t="s">
        <v>10</v>
      </c>
      <c r="B11" s="232"/>
      <c r="C11" s="22"/>
      <c r="D11" s="20"/>
      <c r="E11" s="21"/>
      <c r="F11" s="26">
        <f>SUM(F6:F10)</f>
        <v>14915000450</v>
      </c>
      <c r="G11" s="25"/>
      <c r="H11" s="210">
        <f>SUM(H6:H10)</f>
        <v>1</v>
      </c>
      <c r="I11" s="94"/>
      <c r="J11" s="97">
        <f>SUM(J6:J10)</f>
        <v>2.163E-2</v>
      </c>
      <c r="L11" s="90"/>
      <c r="M11" s="29"/>
    </row>
    <row r="12" spans="1:13" ht="30" customHeight="1" thickTop="1"/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مبالغ تخصیصی اوراق</vt:lpstr>
      <vt:lpstr>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KarAmooz</cp:lastModifiedBy>
  <cp:lastPrinted>2025-01-27T13:30:26Z</cp:lastPrinted>
  <dcterms:created xsi:type="dcterms:W3CDTF">2024-08-25T06:34:11Z</dcterms:created>
  <dcterms:modified xsi:type="dcterms:W3CDTF">2025-02-26T05:29:45Z</dcterms:modified>
</cp:coreProperties>
</file>